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cká část" sheetId="2" r:id="rId2"/>
    <sheet name="01N - Technologická část ..." sheetId="3" r:id="rId3"/>
    <sheet name="02 - Stavební část" sheetId="4" r:id="rId4"/>
    <sheet name="03 - VR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Technologická část'!$C$88:$K$253</definedName>
    <definedName name="_xlnm.Print_Area" localSheetId="1">'01 - Technologická část'!$C$4:$J$39,'01 - Technologická část'!$C$45:$J$70,'01 - Technologická část'!$C$76:$K$253</definedName>
    <definedName name="_xlnm.Print_Titles" localSheetId="1">'01 - Technologická část'!$88:$88</definedName>
    <definedName name="_xlnm._FilterDatabase" localSheetId="2" hidden="1">'01N - Technologická část ...'!$C$79:$K$86</definedName>
    <definedName name="_xlnm.Print_Area" localSheetId="2">'01N - Technologická část ...'!$C$4:$J$39,'01N - Technologická část ...'!$C$45:$J$61,'01N - Technologická část ...'!$C$67:$K$86</definedName>
    <definedName name="_xlnm.Print_Titles" localSheetId="2">'01N - Technologická část ...'!$79:$79</definedName>
    <definedName name="_xlnm._FilterDatabase" localSheetId="3" hidden="1">'02 - Stavební část'!$C$84:$K$121</definedName>
    <definedName name="_xlnm.Print_Area" localSheetId="3">'02 - Stavební část'!$C$4:$J$39,'02 - Stavební část'!$C$45:$J$66,'02 - Stavební část'!$C$72:$K$121</definedName>
    <definedName name="_xlnm.Print_Titles" localSheetId="3">'02 - Stavební část'!$84:$84</definedName>
    <definedName name="_xlnm._FilterDatabase" localSheetId="4" hidden="1">'03 - VRN'!$C$81:$K$98</definedName>
    <definedName name="_xlnm.Print_Area" localSheetId="4">'03 - VRN'!$C$4:$J$39,'03 - VRN'!$C$45:$J$63,'03 - VRN'!$C$69:$K$98</definedName>
    <definedName name="_xlnm.Print_Titles" localSheetId="4">'03 - VRN'!$81:$81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T93"/>
  <c r="R94"/>
  <c r="R93"/>
  <c r="P94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4" r="J37"/>
  <c r="J36"/>
  <c i="1" r="AY57"/>
  <c i="4" r="J35"/>
  <c i="1" r="AX57"/>
  <c i="4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T90"/>
  <c r="R91"/>
  <c r="R90"/>
  <c r="P91"/>
  <c r="P90"/>
  <c r="BI88"/>
  <c r="BH88"/>
  <c r="BG88"/>
  <c r="BF88"/>
  <c r="T88"/>
  <c r="T87"/>
  <c r="T86"/>
  <c r="R88"/>
  <c r="R87"/>
  <c r="R86"/>
  <c r="P88"/>
  <c r="P87"/>
  <c r="P86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3" r="J37"/>
  <c r="J36"/>
  <c i="1" r="AY56"/>
  <c i="3" r="J35"/>
  <c i="1" r="AX56"/>
  <c i="3"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48"/>
  <c i="2" r="J37"/>
  <c r="J36"/>
  <c i="1" r="AY55"/>
  <c i="2" r="J35"/>
  <c i="1" r="AX55"/>
  <c i="2"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1" r="L50"/>
  <c r="AM50"/>
  <c r="AM49"/>
  <c r="L49"/>
  <c r="AM47"/>
  <c r="L47"/>
  <c r="L45"/>
  <c r="L44"/>
  <c i="5" r="BK94"/>
  <c r="J89"/>
  <c i="4" r="J107"/>
  <c r="J95"/>
  <c i="2" r="BK253"/>
  <c r="BK245"/>
  <c r="J238"/>
  <c r="J232"/>
  <c r="J224"/>
  <c r="J218"/>
  <c r="J205"/>
  <c r="BK193"/>
  <c r="BK181"/>
  <c r="BK176"/>
  <c r="J168"/>
  <c r="J163"/>
  <c r="BK158"/>
  <c r="J154"/>
  <c r="J143"/>
  <c r="BK138"/>
  <c r="J131"/>
  <c r="J126"/>
  <c r="BK122"/>
  <c r="BK118"/>
  <c r="BK114"/>
  <c r="J111"/>
  <c r="BK107"/>
  <c r="BK103"/>
  <c r="J96"/>
  <c i="5" r="J97"/>
  <c r="J85"/>
  <c i="4" r="J119"/>
  <c r="J113"/>
  <c r="J108"/>
  <c r="J88"/>
  <c i="3" r="J84"/>
  <c i="2" r="BK237"/>
  <c r="J231"/>
  <c r="J222"/>
  <c r="BK214"/>
  <c r="BK208"/>
  <c r="BK202"/>
  <c r="J196"/>
  <c r="BK184"/>
  <c r="BK172"/>
  <c r="J157"/>
  <c r="BK150"/>
  <c r="BK146"/>
  <c r="J139"/>
  <c r="J133"/>
  <c r="BK126"/>
  <c r="J122"/>
  <c r="BK120"/>
  <c r="J116"/>
  <c r="BK111"/>
  <c r="J108"/>
  <c r="BK104"/>
  <c r="J100"/>
  <c r="J92"/>
  <c i="5" r="BK86"/>
  <c i="4" r="BK115"/>
  <c r="J99"/>
  <c i="3" r="J83"/>
  <c i="2" r="J243"/>
  <c r="BK240"/>
  <c r="J228"/>
  <c r="BK223"/>
  <c r="J216"/>
  <c r="BK209"/>
  <c r="J203"/>
  <c r="J198"/>
  <c r="BK186"/>
  <c r="J181"/>
  <c r="J176"/>
  <c i="4" r="J110"/>
  <c r="J103"/>
  <c i="2" r="J250"/>
  <c r="BK243"/>
  <c r="BK232"/>
  <c r="BK229"/>
  <c r="J212"/>
  <c r="BK203"/>
  <c r="J191"/>
  <c r="BK178"/>
  <c r="J164"/>
  <c r="J159"/>
  <c r="BK102"/>
  <c r="BK96"/>
  <c r="BK92"/>
  <c i="5" r="J98"/>
  <c i="4" r="BK121"/>
  <c r="J118"/>
  <c r="BK103"/>
  <c i="3" r="J86"/>
  <c i="2" r="J252"/>
  <c r="BK246"/>
  <c r="J237"/>
  <c r="BK226"/>
  <c r="J223"/>
  <c r="J214"/>
  <c r="J202"/>
  <c r="BK195"/>
  <c r="BK180"/>
  <c r="BK175"/>
  <c r="J167"/>
  <c r="J160"/>
  <c r="J156"/>
  <c r="J149"/>
  <c r="BK144"/>
  <c r="BK139"/>
  <c r="BK134"/>
  <c r="J129"/>
  <c r="J124"/>
  <c r="J120"/>
  <c r="BK115"/>
  <c r="BK112"/>
  <c r="BK108"/>
  <c r="J104"/>
  <c r="J97"/>
  <c r="BK93"/>
  <c i="5" r="J94"/>
  <c r="J86"/>
  <c i="4" r="J120"/>
  <c r="J112"/>
  <c r="BK99"/>
  <c i="3" r="BK86"/>
  <c r="BK83"/>
  <c i="2" r="BK236"/>
  <c r="J229"/>
  <c r="J219"/>
  <c r="BK212"/>
  <c r="J206"/>
  <c r="BK197"/>
  <c r="J186"/>
  <c r="BK182"/>
  <c r="BK170"/>
  <c r="BK154"/>
  <c r="J148"/>
  <c r="BK143"/>
  <c r="BK140"/>
  <c r="J134"/>
  <c r="BK131"/>
  <c r="BK128"/>
  <c r="BK124"/>
  <c r="J118"/>
  <c r="J113"/>
  <c r="J110"/>
  <c r="BK106"/>
  <c r="J102"/>
  <c r="BK97"/>
  <c i="5" r="BK96"/>
  <c i="4" r="BK119"/>
  <c r="BK101"/>
  <c i="3" r="BK84"/>
  <c i="2" r="BK242"/>
  <c r="J234"/>
  <c r="J226"/>
  <c r="J215"/>
  <c r="J208"/>
  <c r="BK201"/>
  <c r="J195"/>
  <c r="BK185"/>
  <c r="J178"/>
  <c r="J171"/>
  <c i="4" r="BK91"/>
  <c i="2" r="BK249"/>
  <c r="J242"/>
  <c r="J230"/>
  <c r="BK216"/>
  <c r="BK204"/>
  <c r="BK192"/>
  <c r="J182"/>
  <c r="BK167"/>
  <c r="BK162"/>
  <c r="J152"/>
  <c r="BK100"/>
  <c r="J93"/>
  <c i="5" r="BK98"/>
  <c r="J87"/>
  <c i="4" r="BK112"/>
  <c r="J101"/>
  <c i="3" r="J82"/>
  <c i="2" r="BK252"/>
  <c r="BK247"/>
  <c r="J241"/>
  <c r="J236"/>
  <c r="BK222"/>
  <c r="J209"/>
  <c r="J201"/>
  <c r="J197"/>
  <c r="J185"/>
  <c r="J172"/>
  <c r="J166"/>
  <c r="J162"/>
  <c r="BK157"/>
  <c r="J150"/>
  <c r="BK148"/>
  <c r="J140"/>
  <c r="BK133"/>
  <c r="J128"/>
  <c r="BK123"/>
  <c r="J119"/>
  <c r="BK116"/>
  <c r="BK110"/>
  <c r="BK105"/>
  <c r="BK99"/>
  <c r="J94"/>
  <c i="5" r="J96"/>
  <c r="BK87"/>
  <c i="4" r="J121"/>
  <c r="J115"/>
  <c r="J97"/>
  <c i="3" r="J85"/>
  <c i="2" r="BK250"/>
  <c r="J249"/>
  <c r="BK234"/>
  <c r="BK227"/>
  <c r="BK215"/>
  <c r="J211"/>
  <c r="J204"/>
  <c r="BK191"/>
  <c r="J183"/>
  <c r="BK171"/>
  <c r="BK156"/>
  <c r="BK149"/>
  <c r="J144"/>
  <c r="J142"/>
  <c r="J138"/>
  <c r="BK132"/>
  <c r="BK130"/>
  <c r="J125"/>
  <c r="BK121"/>
  <c r="J117"/>
  <c r="J114"/>
  <c r="BK109"/>
  <c r="J105"/>
  <c r="J95"/>
  <c i="5" r="BK91"/>
  <c r="BK85"/>
  <c i="4" r="BK113"/>
  <c r="J91"/>
  <c i="2" r="BK248"/>
  <c r="BK241"/>
  <c r="J233"/>
  <c r="BK225"/>
  <c r="BK218"/>
  <c r="BK210"/>
  <c r="BK206"/>
  <c r="BK200"/>
  <c r="J193"/>
  <c r="J184"/>
  <c r="J179"/>
  <c r="J175"/>
  <c i="4" r="J105"/>
  <c i="3" r="BK82"/>
  <c i="2" r="J245"/>
  <c r="BK233"/>
  <c r="BK228"/>
  <c r="BK213"/>
  <c r="BK198"/>
  <c r="BK189"/>
  <c r="BK174"/>
  <c r="BK166"/>
  <c r="BK160"/>
  <c r="BK101"/>
  <c r="J98"/>
  <c i="1" r="AS54"/>
  <c i="5" r="BK97"/>
  <c r="J91"/>
  <c i="4" r="BK120"/>
  <c r="BK105"/>
  <c r="BK88"/>
  <c i="2" r="J253"/>
  <c r="BK251"/>
  <c r="J240"/>
  <c r="BK235"/>
  <c r="J225"/>
  <c r="J221"/>
  <c r="J207"/>
  <c r="J199"/>
  <c r="J192"/>
  <c r="BK179"/>
  <c r="J170"/>
  <c r="BK164"/>
  <c r="BK159"/>
  <c r="J155"/>
  <c r="J146"/>
  <c r="J141"/>
  <c r="BK136"/>
  <c r="J130"/>
  <c r="BK125"/>
  <c r="J121"/>
  <c r="BK117"/>
  <c r="BK113"/>
  <c r="J109"/>
  <c r="J106"/>
  <c r="J101"/>
  <c r="BK91"/>
  <c i="5" r="BK89"/>
  <c r="J84"/>
  <c i="4" r="BK118"/>
  <c r="BK110"/>
  <c r="BK95"/>
  <c i="2" r="J251"/>
  <c r="J248"/>
  <c r="BK230"/>
  <c r="BK221"/>
  <c r="J213"/>
  <c r="BK207"/>
  <c r="J200"/>
  <c r="J188"/>
  <c r="J180"/>
  <c r="J158"/>
  <c r="BK152"/>
  <c r="BK142"/>
  <c r="BK141"/>
  <c r="J136"/>
  <c r="J132"/>
  <c r="BK129"/>
  <c r="J123"/>
  <c r="BK119"/>
  <c r="J115"/>
  <c r="J112"/>
  <c r="J107"/>
  <c r="J103"/>
  <c r="BK98"/>
  <c r="BK94"/>
  <c i="5" r="BK84"/>
  <c i="4" r="BK108"/>
  <c r="BK97"/>
  <c i="2" r="J246"/>
  <c r="J235"/>
  <c r="J227"/>
  <c r="BK219"/>
  <c r="BK211"/>
  <c r="BK205"/>
  <c r="BK199"/>
  <c r="J189"/>
  <c r="BK183"/>
  <c r="J174"/>
  <c i="4" r="BK107"/>
  <c i="3" r="BK85"/>
  <c i="2" r="J247"/>
  <c r="BK238"/>
  <c r="BK231"/>
  <c r="BK224"/>
  <c r="J210"/>
  <c r="BK196"/>
  <c r="BK188"/>
  <c r="BK168"/>
  <c r="BK163"/>
  <c r="BK155"/>
  <c r="J99"/>
  <c r="BK95"/>
  <c r="J91"/>
  <c l="1" r="BK90"/>
  <c r="J90"/>
  <c r="J60"/>
  <c r="BK135"/>
  <c r="J135"/>
  <c r="J62"/>
  <c r="BK145"/>
  <c r="J145"/>
  <c r="J63"/>
  <c r="BK169"/>
  <c r="J169"/>
  <c r="J64"/>
  <c r="BK190"/>
  <c r="J190"/>
  <c r="J65"/>
  <c r="R190"/>
  <c r="R194"/>
  <c r="P217"/>
  <c r="P239"/>
  <c r="P244"/>
  <c i="3" r="BK81"/>
  <c r="BK80"/>
  <c r="J80"/>
  <c i="2" r="R90"/>
  <c r="T135"/>
  <c r="T127"/>
  <c r="T145"/>
  <c r="R169"/>
  <c r="T190"/>
  <c r="T194"/>
  <c r="T217"/>
  <c r="BK244"/>
  <c r="J244"/>
  <c r="J69"/>
  <c i="3" r="P81"/>
  <c r="P80"/>
  <c i="1" r="AU56"/>
  <c i="4" r="R94"/>
  <c r="R93"/>
  <c r="T117"/>
  <c i="2" r="T90"/>
  <c r="P135"/>
  <c r="P127"/>
  <c r="R145"/>
  <c r="T169"/>
  <c r="BK194"/>
  <c r="J194"/>
  <c r="J66"/>
  <c r="BK217"/>
  <c r="J217"/>
  <c r="J67"/>
  <c r="BK239"/>
  <c r="J239"/>
  <c r="J68"/>
  <c r="R239"/>
  <c r="R244"/>
  <c i="3" r="R81"/>
  <c r="R80"/>
  <c i="4" r="P94"/>
  <c r="P93"/>
  <c r="BK117"/>
  <c r="J117"/>
  <c r="J65"/>
  <c r="R117"/>
  <c i="2" r="P90"/>
  <c r="R135"/>
  <c r="R127"/>
  <c r="P145"/>
  <c r="P169"/>
  <c r="P190"/>
  <c r="P194"/>
  <c r="R217"/>
  <c r="T239"/>
  <c r="T244"/>
  <c i="3" r="T81"/>
  <c r="T80"/>
  <c i="4" r="BK94"/>
  <c r="BK93"/>
  <c r="J93"/>
  <c r="J63"/>
  <c r="T94"/>
  <c r="T93"/>
  <c r="T85"/>
  <c r="P117"/>
  <c i="5" r="BK95"/>
  <c r="J95"/>
  <c r="J62"/>
  <c r="P95"/>
  <c r="P83"/>
  <c r="P82"/>
  <c i="1" r="AU58"/>
  <c i="5" r="R95"/>
  <c r="R83"/>
  <c r="R82"/>
  <c r="T95"/>
  <c r="T83"/>
  <c r="T82"/>
  <c i="2" r="E48"/>
  <c r="F55"/>
  <c r="J83"/>
  <c r="BE94"/>
  <c r="BE96"/>
  <c r="BE98"/>
  <c r="BE146"/>
  <c r="BE148"/>
  <c r="BE154"/>
  <c r="BE158"/>
  <c r="BE159"/>
  <c r="BE160"/>
  <c r="BE162"/>
  <c r="BE164"/>
  <c r="BE167"/>
  <c r="BE168"/>
  <c r="BE176"/>
  <c r="BE179"/>
  <c r="BE180"/>
  <c r="BE181"/>
  <c r="BE182"/>
  <c r="BE185"/>
  <c r="BE193"/>
  <c r="BE199"/>
  <c r="BE201"/>
  <c r="BE205"/>
  <c r="BE206"/>
  <c r="BE207"/>
  <c r="BE208"/>
  <c r="BE210"/>
  <c r="BE211"/>
  <c r="BE214"/>
  <c r="BE221"/>
  <c r="BE226"/>
  <c r="BE234"/>
  <c r="BE235"/>
  <c r="BE237"/>
  <c i="3" r="E70"/>
  <c r="J74"/>
  <c r="BE82"/>
  <c i="4" r="F55"/>
  <c r="BE95"/>
  <c r="BE97"/>
  <c i="2" r="BE186"/>
  <c r="BE189"/>
  <c r="BE191"/>
  <c r="BE192"/>
  <c r="BE195"/>
  <c r="BE196"/>
  <c r="BE197"/>
  <c r="BE212"/>
  <c r="BE213"/>
  <c r="BE219"/>
  <c r="BE222"/>
  <c r="BE224"/>
  <c r="BE228"/>
  <c r="BE236"/>
  <c r="BE247"/>
  <c r="BK127"/>
  <c r="J127"/>
  <c r="J61"/>
  <c i="3" r="F55"/>
  <c r="BE86"/>
  <c i="4" r="J52"/>
  <c r="BE103"/>
  <c r="BE115"/>
  <c r="BE119"/>
  <c r="BE120"/>
  <c r="BK90"/>
  <c r="J90"/>
  <c r="J62"/>
  <c i="5" r="BE89"/>
  <c r="BE91"/>
  <c r="BE94"/>
  <c i="2" r="BE91"/>
  <c r="BE97"/>
  <c r="BE99"/>
  <c r="BE100"/>
  <c r="BE101"/>
  <c r="BE102"/>
  <c r="BE103"/>
  <c r="BE104"/>
  <c r="BE105"/>
  <c r="BE108"/>
  <c r="BE109"/>
  <c r="BE110"/>
  <c r="BE118"/>
  <c r="BE120"/>
  <c r="BE125"/>
  <c r="BE126"/>
  <c r="BE128"/>
  <c r="BE130"/>
  <c r="BE132"/>
  <c r="BE139"/>
  <c r="BE141"/>
  <c r="BE142"/>
  <c r="BE144"/>
  <c r="BE149"/>
  <c r="BE150"/>
  <c r="BE152"/>
  <c r="BE155"/>
  <c r="BE171"/>
  <c r="BE174"/>
  <c r="BE175"/>
  <c r="BE178"/>
  <c r="BE198"/>
  <c r="BE204"/>
  <c r="BE209"/>
  <c r="BE216"/>
  <c r="BE218"/>
  <c r="BE223"/>
  <c r="BE225"/>
  <c r="BE231"/>
  <c r="BE238"/>
  <c r="BE241"/>
  <c r="BE242"/>
  <c r="BE243"/>
  <c r="BE245"/>
  <c r="BE246"/>
  <c r="BE251"/>
  <c i="4" r="E48"/>
  <c r="BE88"/>
  <c r="BE101"/>
  <c r="BE105"/>
  <c r="BE110"/>
  <c r="BE113"/>
  <c i="5" r="E48"/>
  <c r="J52"/>
  <c r="F79"/>
  <c r="BE84"/>
  <c r="BE85"/>
  <c r="BE86"/>
  <c r="BE96"/>
  <c r="BE97"/>
  <c i="2" r="BE92"/>
  <c r="BE93"/>
  <c r="BE95"/>
  <c r="BE106"/>
  <c r="BE107"/>
  <c r="BE111"/>
  <c r="BE112"/>
  <c r="BE113"/>
  <c r="BE114"/>
  <c r="BE115"/>
  <c r="BE116"/>
  <c r="BE117"/>
  <c r="BE119"/>
  <c r="BE121"/>
  <c r="BE122"/>
  <c r="BE123"/>
  <c r="BE124"/>
  <c r="BE129"/>
  <c r="BE131"/>
  <c r="BE133"/>
  <c r="BE134"/>
  <c r="BE136"/>
  <c r="BE138"/>
  <c r="BE140"/>
  <c r="BE143"/>
  <c r="BE156"/>
  <c r="BE157"/>
  <c r="BE163"/>
  <c r="BE166"/>
  <c r="BE170"/>
  <c r="BE172"/>
  <c r="BE183"/>
  <c r="BE184"/>
  <c r="BE188"/>
  <c r="BE200"/>
  <c r="BE202"/>
  <c r="BE203"/>
  <c r="BE215"/>
  <c r="BE227"/>
  <c r="BE229"/>
  <c r="BE230"/>
  <c r="BE232"/>
  <c r="BE233"/>
  <c r="BE240"/>
  <c r="BE248"/>
  <c r="BE249"/>
  <c r="BE250"/>
  <c r="BE252"/>
  <c r="BE253"/>
  <c i="3" r="BE83"/>
  <c r="BE84"/>
  <c r="BE85"/>
  <c i="4" r="BE91"/>
  <c r="BE99"/>
  <c r="BE107"/>
  <c r="BE108"/>
  <c r="BE112"/>
  <c r="BE118"/>
  <c r="BE121"/>
  <c r="BK87"/>
  <c r="J87"/>
  <c r="J61"/>
  <c i="5" r="BE87"/>
  <c r="BE98"/>
  <c r="BK83"/>
  <c r="J83"/>
  <c r="J60"/>
  <c r="BK93"/>
  <c r="J93"/>
  <c r="J61"/>
  <c i="3" r="J30"/>
  <c i="1" r="AG56"/>
  <c i="2" r="F34"/>
  <c i="1" r="BA55"/>
  <c i="3" r="J34"/>
  <c i="1" r="AW56"/>
  <c i="5" r="F34"/>
  <c i="1" r="BA58"/>
  <c i="3" r="F36"/>
  <c i="1" r="BC56"/>
  <c i="3" r="F35"/>
  <c i="1" r="BB56"/>
  <c i="2" r="F35"/>
  <c i="1" r="BB55"/>
  <c i="3" r="F34"/>
  <c i="1" r="BA56"/>
  <c i="2" r="J34"/>
  <c i="1" r="AW55"/>
  <c i="4" r="J34"/>
  <c i="1" r="AW57"/>
  <c i="3" r="F37"/>
  <c i="1" r="BD56"/>
  <c i="4" r="F34"/>
  <c i="1" r="BA57"/>
  <c i="5" r="J34"/>
  <c i="1" r="AW58"/>
  <c i="4" r="F36"/>
  <c i="1" r="BC57"/>
  <c i="4" r="F35"/>
  <c i="1" r="BB57"/>
  <c i="2" r="F36"/>
  <c i="1" r="BC55"/>
  <c i="5" r="F36"/>
  <c i="1" r="BC58"/>
  <c i="5" r="F35"/>
  <c i="1" r="BB58"/>
  <c i="4" r="F37"/>
  <c i="1" r="BD57"/>
  <c i="2" r="F37"/>
  <c i="1" r="BD55"/>
  <c i="5" r="F37"/>
  <c i="1" r="BD58"/>
  <c i="4" l="1" r="R85"/>
  <c r="P85"/>
  <c i="1" r="AU57"/>
  <c i="2" r="R89"/>
  <c r="T89"/>
  <c r="P89"/>
  <c i="1" r="AU55"/>
  <c i="2" r="BK89"/>
  <c r="J89"/>
  <c i="3" r="J59"/>
  <c r="J81"/>
  <c r="J60"/>
  <c i="4" r="BK86"/>
  <c r="BK85"/>
  <c r="J85"/>
  <c r="J59"/>
  <c r="J94"/>
  <c r="J64"/>
  <c i="5" r="BK82"/>
  <c r="J82"/>
  <c i="3" r="F33"/>
  <c i="1" r="AZ56"/>
  <c r="BB54"/>
  <c r="AX54"/>
  <c i="5" r="F33"/>
  <c i="1" r="AZ58"/>
  <c r="BD54"/>
  <c r="W33"/>
  <c r="BA54"/>
  <c r="AW54"/>
  <c r="AK30"/>
  <c i="4" r="J33"/>
  <c i="1" r="AV57"/>
  <c r="AT57"/>
  <c i="5" r="J30"/>
  <c i="1" r="AG58"/>
  <c i="5" r="J33"/>
  <c i="1" r="AV58"/>
  <c r="AT58"/>
  <c i="2" r="J30"/>
  <c i="1" r="AG55"/>
  <c i="4" r="F33"/>
  <c i="1" r="AZ57"/>
  <c i="2" r="F33"/>
  <c i="1" r="AZ55"/>
  <c r="BC54"/>
  <c r="W32"/>
  <c i="3" r="J33"/>
  <c i="1" r="AV56"/>
  <c r="AT56"/>
  <c r="AU54"/>
  <c i="2" r="J33"/>
  <c i="1" r="AV55"/>
  <c r="AT55"/>
  <c i="2" l="1" r="J39"/>
  <c i="5" r="J39"/>
  <c i="2" r="J59"/>
  <c i="3" r="J39"/>
  <c i="4" r="J86"/>
  <c r="J60"/>
  <c i="5" r="J59"/>
  <c i="1" r="AN56"/>
  <c r="AN55"/>
  <c r="AN58"/>
  <c r="W30"/>
  <c r="W31"/>
  <c i="4" r="J30"/>
  <c i="1" r="AG57"/>
  <c r="AN57"/>
  <c r="AY54"/>
  <c r="AZ54"/>
  <c r="W29"/>
  <c i="4" l="1" r="J39"/>
  <c i="1"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<sst xmlns="http://schemas.openxmlformats.org/spreadsheetml/2006/main">
  <si>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</si>
  <si>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</si>
  <si>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</si>
  <si>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</si>
  <si>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</si>
  <si>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{ac463aa2-b9f5-4dac-b0b7-58782f49699d}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</si>
  <si>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</si>
  <si>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</si>
  <si>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</si>
  <si>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</si>
  <si>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</si>
  <si>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</si>
  <si>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</si>
  <si>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</si>
  <si>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2020_58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</si>
  <si>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</si>
  <si>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</si>
  <si>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v km 53,716 na trati Kralupy nad Vltavou - Most</t>
  </si>
  <si>
    <t>KSO:</t>
  </si>
  <si>
    <t/>
  </si>
  <si>
    <t>CC-CZ:</t>
  </si>
  <si>
    <t>21219</t>
  </si>
  <si>
    <t>Místo:</t>
  </si>
  <si>
    <t>Slaný</t>
  </si>
  <si>
    <t>Datum:</t>
  </si>
  <si>
    <t>19. 2. 2020</t>
  </si>
  <si>
    <t>Zadavatel:</t>
  </si>
  <si>
    <t>IČ:</t>
  </si>
  <si>
    <t>Kejkula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</si>
  <si>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</si>
  <si>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</si>
  <si>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</si>
  <si>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</si>
  <si>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</si>
  <si>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</si>
  <si>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</si>
  <si>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Bělehrad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</si>
  <si>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</si>
  <si>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</si>
  <si>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</si>
  <si>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</si>
  <si>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</si>
  <si>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</si>
  <si>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</si>
  <si>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</si>
  <si>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</si>
  <si>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</si>
  <si>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</si>
  <si>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</si>
  <si>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</si>
  <si>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</si>
  <si>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</si>
  <si>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</si>
  <si>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</si>
  <si>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</si>
  <si>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</si>
  <si>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</si>
  <si>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</si>
  <si>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</si>
  <si>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</si>
  <si>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</si>
  <si>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</si>
  <si>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</si>
  <si>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</si>
  <si>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</si>
  <si>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</si>
  <si>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</si>
  <si>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</si>
  <si>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</si>
  <si>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</si>
  <si>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</si>
  <si>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</si>
  <si>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</si>
  <si>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</si>
  <si>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</si>
  <si>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</si>
  <si>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</si>
  <si>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</si>
  <si>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</si>
  <si>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Technologická část</t>
  </si>
  <si>
    <t>PRO</t>
  </si>
  <si>
    <t>1</t>
  </si>
  <si>
    <t>{ec22d525-192f-41aa-9d47-1391bec322df}</t>
  </si>
  <si>
    <t>2</t>
  </si>
  <si>
    <t>01N</t>
  </si>
  <si>
    <t>Technologická část - dodávaný materiál SSZT Pz - NEOCEŇOVAT !!!</t>
  </si>
  <si>
    <t>{ff78ccc8-baa1-4a3f-a784-00cc7e5a1980}</t>
  </si>
  <si>
    <t>02</t>
  </si>
  <si>
    <t>Stavební část</t>
  </si>
  <si>
    <t>STA</t>
  </si>
  <si>
    <t>{25ff8522-8181-4177-9c81-94aff99b04d9}</t>
  </si>
  <si>
    <t>03</t>
  </si>
  <si>
    <t>VRN</t>
  </si>
  <si>
    <t>VON</t>
  </si>
  <si>
    <t>{427479a6-547e-408b-83af-7b985d1d63b7}</t>
  </si>
  <si>
    <t>KRYCÍ LIST SOUPISU PRACÍ</t>
  </si>
  <si>
    <t>Objekt:</t>
  </si>
  <si>
    <t>01 - Technologická část</t>
  </si>
  <si>
    <t>REKAPITULACE ČLENĚNÍ SOUPISU PRACÍ</t>
  </si>
  <si>
    <t>Kód dílu - Popis</t>
  </si>
  <si>
    <t>Cena celkem [CZK]</t>
  </si>
  <si>
    <t>-1</t>
  </si>
  <si>
    <t>KAB - Kabelizace</t>
  </si>
  <si>
    <t>DOM - Technologický domek</t>
  </si>
  <si>
    <t xml:space="preserve">    R_DC - Rozvaděč DC</t>
  </si>
  <si>
    <t>NAP - Napájení</t>
  </si>
  <si>
    <t>STOJ - Stojan zabezpečovacího zařízení</t>
  </si>
  <si>
    <t>VEN - Venkovní prvky</t>
  </si>
  <si>
    <t>PN - Počítače náprav</t>
  </si>
  <si>
    <t>OST - Ostatní</t>
  </si>
  <si>
    <t>DEM - Demontáže</t>
  </si>
  <si>
    <t>REV - Revize a zkoušky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</si>
  <si>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</si>
  <si>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</si>
  <si>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</si>
  <si>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</si>
  <si>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</si>
  <si>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</si>
  <si>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</si>
  <si>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</si>
  <si>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</si>
  <si>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</si>
  <si>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</si>
  <si>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</si>
  <si>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</si>
  <si>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</t>
  </si>
  <si>
    <t>Kabelizace</t>
  </si>
  <si>
    <t>ROZPOCET</t>
  </si>
  <si>
    <t>M</t>
  </si>
  <si>
    <t>7590521514</t>
  </si>
  <si>
    <t>Venkovní vedení kabelová - metalické sítě Plněné, párované s ochr. vodičem TCEKPFLEY 3 P 1,0 D</t>
  </si>
  <si>
    <t>m</t>
  </si>
  <si>
    <t>Sborník UOŽI 01 2019</t>
  </si>
  <si>
    <t>256</t>
  </si>
  <si>
    <t>64</t>
  </si>
  <si>
    <t>1515602199</t>
  </si>
  <si>
    <t>154</t>
  </si>
  <si>
    <t>7590521534</t>
  </si>
  <si>
    <t>Venkovní vedení kabelová - metalické sítě Plněné, párované s ochr. vodičem TCEKPFLEY 12 P 1,0 D</t>
  </si>
  <si>
    <t>-1292361040</t>
  </si>
  <si>
    <t>155</t>
  </si>
  <si>
    <t>7590521539</t>
  </si>
  <si>
    <t>Venkovní vedení kabelová - metalické sítě Plněné, párované s ochr. vodičem TCEKPFLEY 16 P 1,0 D</t>
  </si>
  <si>
    <t>949006908</t>
  </si>
  <si>
    <t>156</t>
  </si>
  <si>
    <t>7590521544</t>
  </si>
  <si>
    <t>Venkovní vedení kabelová - metalické sítě Plněné, párované s ochr. vodičem TCEKPFLEY 24 P 1,0 D</t>
  </si>
  <si>
    <t>-1063464445</t>
  </si>
  <si>
    <t>157</t>
  </si>
  <si>
    <t>7590521554</t>
  </si>
  <si>
    <t>Venkovní vedení kabelová - metalické sítě Plněné, párované s ochr. vodičem TCEKPFLEY 48 P 1,0 D</t>
  </si>
  <si>
    <t>586692229</t>
  </si>
  <si>
    <t>158</t>
  </si>
  <si>
    <t>7590520609</t>
  </si>
  <si>
    <t>Venkovní vedení kabelová - metalické sítě Plněné 4x0,8 TCEPKPFLE 5 x 4 x 0,8</t>
  </si>
  <si>
    <t>1143191102</t>
  </si>
  <si>
    <t>166</t>
  </si>
  <si>
    <t>7593501125</t>
  </si>
  <si>
    <t>Trasy kabelového vedení Chráničky optického kabelu HDPE 6040 průměr 40/33 mm</t>
  </si>
  <si>
    <t>-1038561742</t>
  </si>
  <si>
    <t>7</t>
  </si>
  <si>
    <t>7492501690</t>
  </si>
  <si>
    <t>Kabely, vodiče, šňůry Cu - nn Kabel silový 2 a 3-žílový Cu, plastová izolace CYKY 2O1,5 (2Dx1,5)</t>
  </si>
  <si>
    <t>128</t>
  </si>
  <si>
    <t>690228372</t>
  </si>
  <si>
    <t>8</t>
  </si>
  <si>
    <t>7492501740</t>
  </si>
  <si>
    <t>Kabely, vodiče, šňůry Cu - nn Kabel silový 2 a 3-žílový Cu, plastová izolace CYKY 3O1,5 (3Ax1,5)</t>
  </si>
  <si>
    <t>1115382057</t>
  </si>
  <si>
    <t>9</t>
  </si>
  <si>
    <t>7492502030</t>
  </si>
  <si>
    <t>Kabely, vodiče, šňůry Cu - nn Kabel silový 4 a 5-žílový Cu, plastová izolace CYKY 5J6 (5Cx6)</t>
  </si>
  <si>
    <t>-528860878</t>
  </si>
  <si>
    <t>10</t>
  </si>
  <si>
    <t>7492502130</t>
  </si>
  <si>
    <t>Kabely, vodiče, šňůry Cu - nn Kabel silový více-žílový Cu, plastová izolace CYKY 7O1,5 (7Dx1,5)</t>
  </si>
  <si>
    <t>1705080541</t>
  </si>
  <si>
    <t>11</t>
  </si>
  <si>
    <t>7492501880</t>
  </si>
  <si>
    <t>Kabely, vodiče, šňůry Cu - nn Kabel silový 4 a 5-žílový Cu, plastová izolace CYKY 4J16 (4Bx16)</t>
  </si>
  <si>
    <t>1922539544</t>
  </si>
  <si>
    <t>12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</si>
  <si>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</si>
  <si>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</si>
  <si>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</si>
  <si>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279544402</t>
  </si>
  <si>
    <t>13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</si>
  <si>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</si>
  <si>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</si>
  <si>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37368187</t>
  </si>
  <si>
    <t>159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</si>
  <si>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</si>
  <si>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</si>
  <si>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2068768618</t>
  </si>
  <si>
    <t>160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</si>
  <si>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</si>
  <si>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</si>
  <si>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-95025932</t>
  </si>
  <si>
    <t>161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</si>
  <si>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</si>
  <si>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</si>
  <si>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-367188306</t>
  </si>
  <si>
    <t>14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</si>
  <si>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</si>
  <si>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</si>
  <si>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-1703648760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</si>
  <si>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</si>
  <si>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</si>
  <si>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</si>
  <si>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-839431075</t>
  </si>
  <si>
    <t>162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</si>
  <si>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</si>
  <si>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</si>
  <si>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-1199249877</t>
  </si>
  <si>
    <t>163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</si>
  <si>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</si>
  <si>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</si>
  <si>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-1552706551</t>
  </si>
  <si>
    <t>164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</si>
  <si>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</si>
  <si>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</si>
  <si>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50526106</t>
  </si>
  <si>
    <t>165</t>
  </si>
  <si>
    <t>7590555116</t>
  </si>
  <si>
    <t>Montáž formy pro kabely TCEKE, TCEKFY, TCEKY, TCEKEZE, TCEKEY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</si>
  <si>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-1201155172</t>
  </si>
  <si>
    <t>18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</si>
  <si>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</si>
  <si>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</si>
  <si>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-1262345319</t>
  </si>
  <si>
    <t>19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</si>
  <si>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</si>
  <si>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</si>
  <si>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2107295905</t>
  </si>
  <si>
    <t>20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</si>
  <si>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</si>
  <si>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</si>
  <si>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945828280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</si>
  <si>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</si>
  <si>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</si>
  <si>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-1529034230</t>
  </si>
  <si>
    <t>167</t>
  </si>
  <si>
    <t>7593505202</t>
  </si>
  <si>
    <t>Uložení HDPE trubky pro optický kabel do výkopu bez zřízení lože a bez krytí</t>
  </si>
  <si>
    <t>-565027853</t>
  </si>
  <si>
    <t>168</t>
  </si>
  <si>
    <t>7593505220</t>
  </si>
  <si>
    <t>Montáž spojky Plasson na HDPE trubce rovné nebo redukční</t>
  </si>
  <si>
    <t>-632604606</t>
  </si>
  <si>
    <t>169</t>
  </si>
  <si>
    <t>7593505240</t>
  </si>
  <si>
    <t>Montáž koncovky nebo záslepky Plasson na HDPE trubku</t>
  </si>
  <si>
    <t>-1699360147</t>
  </si>
  <si>
    <t>170</t>
  </si>
  <si>
    <t>7593501143</t>
  </si>
  <si>
    <t xml:space="preserve">Trasy kabelového vedení Chráničky optického kabelu HDPE Koncová zátka Jackmoon  38-46 mm</t>
  </si>
  <si>
    <t>-1068080941</t>
  </si>
  <si>
    <t>171</t>
  </si>
  <si>
    <t>7593501195</t>
  </si>
  <si>
    <t>Trasy kabelového vedení Spojky šroubovací pro chráničky optického kabelu HDPE 5050 průměr 40 mm</t>
  </si>
  <si>
    <t>1580937645</t>
  </si>
  <si>
    <t>22</t>
  </si>
  <si>
    <t>7590541414</t>
  </si>
  <si>
    <t>Slaboproudé rozvody, kabely pro přívod a vnitřní instalaci Spojky metalických kabelů a příslušenství Teplem smrštitelná zesílená spojka pro netlakované kabely XAGA 500-100/25-500-FLE-CZ</t>
  </si>
  <si>
    <t>-186016218</t>
  </si>
  <si>
    <t>23</t>
  </si>
  <si>
    <t>7593505270</t>
  </si>
  <si>
    <t>Montáž kabelového označníku Ball Marker - upevnění kabelového označníku na plášť kabelu upevňovacími prvky</t>
  </si>
  <si>
    <t>173633563</t>
  </si>
  <si>
    <t>24</t>
  </si>
  <si>
    <t>7598015095</t>
  </si>
  <si>
    <t>Přeměření izolačního stavu kabelu úložného 30 žil</t>
  </si>
  <si>
    <t>1596349670</t>
  </si>
  <si>
    <t>25</t>
  </si>
  <si>
    <t>7598015185</t>
  </si>
  <si>
    <t>Jednosměrné měření kabelu místního</t>
  </si>
  <si>
    <t>pár</t>
  </si>
  <si>
    <t>512</t>
  </si>
  <si>
    <t>-1930167207</t>
  </si>
  <si>
    <t>DOM</t>
  </si>
  <si>
    <t>Technologický domek</t>
  </si>
  <si>
    <t>26</t>
  </si>
  <si>
    <t>7590110650</t>
  </si>
  <si>
    <t>Domky, přístřešky Domky s integrovanou betonovou střechou 3x2 m; výška 3,2 m</t>
  </si>
  <si>
    <t>1797742910</t>
  </si>
  <si>
    <t>27</t>
  </si>
  <si>
    <t>7590115005</t>
  </si>
  <si>
    <t>Montáž objektu rozměru do 2,5 x 3,6 m - usazení na základy, zatažení kabelů a zřízení kabelové rezervy, opravný nátěr. Neobsahuje výkop a zához jam</t>
  </si>
  <si>
    <t>464613539</t>
  </si>
  <si>
    <t>28</t>
  </si>
  <si>
    <t>7590110700</t>
  </si>
  <si>
    <t xml:space="preserve">Domky, přístřešky Okapy a děšťové svody - pro rel. domek podle zvl. požadavků a  předložené dokumentace 3x2 m</t>
  </si>
  <si>
    <t>210419629</t>
  </si>
  <si>
    <t>29</t>
  </si>
  <si>
    <t>7593310880</t>
  </si>
  <si>
    <t>Konstrukční díly Řada stojan. pro 1 stojan 19 polí inov. (HM0404215990311)</t>
  </si>
  <si>
    <t>1924852854</t>
  </si>
  <si>
    <t>30</t>
  </si>
  <si>
    <t>7593315120</t>
  </si>
  <si>
    <t>Montáž stojanové řady pro 1 stojan - sestavení dodané konstrukce, vyměření místa a usazení stojanové řady, montáž ochranných plechů a roštu stojanové řady, ukotvení</t>
  </si>
  <si>
    <t>332613742</t>
  </si>
  <si>
    <t>31</t>
  </si>
  <si>
    <t>7590190030</t>
  </si>
  <si>
    <t>Ostatní Nástupištní panel (před vchodové dveře RD)</t>
  </si>
  <si>
    <t>-1629085703</t>
  </si>
  <si>
    <t>32</t>
  </si>
  <si>
    <t>7590190010</t>
  </si>
  <si>
    <t>Ostatní Patka základová</t>
  </si>
  <si>
    <t>1956179910</t>
  </si>
  <si>
    <t>R_DC</t>
  </si>
  <si>
    <t>Rozvaděč DC</t>
  </si>
  <si>
    <t>33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</si>
  <si>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</si>
  <si>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</si>
  <si>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-1035620062</t>
  </si>
  <si>
    <t>P</t>
  </si>
  <si>
    <t>Poznámka k položce:_x000d_
Rozvodnice Eaton BC-O-3/54-TW-ECO</t>
  </si>
  <si>
    <t>34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</si>
  <si>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</si>
  <si>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</si>
  <si>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582947955</t>
  </si>
  <si>
    <t>35</t>
  </si>
  <si>
    <t>7494003388</t>
  </si>
  <si>
    <t>Modulární přístroje Jističe do 80 A; 10 kA 3-pólové In 20 A, Ue AC 230/400 V / DC 216 V, charakteristika B, 3pól, Icn 10 kA</t>
  </si>
  <si>
    <t>-1848575501</t>
  </si>
  <si>
    <t>36</t>
  </si>
  <si>
    <t>7494003062</t>
  </si>
  <si>
    <t>Modulární přístroje Jističe do 63 A; 6 kA 2-pólové In 20 A, Ue AC 230/400 V / DC 144 V, charakteristika C, 2pól, Icn 6 kA</t>
  </si>
  <si>
    <t>-886325237</t>
  </si>
  <si>
    <t>37</t>
  </si>
  <si>
    <t>7494351020</t>
  </si>
  <si>
    <t>Montáž jističů (do 10 kA) dvoupólových nebo 1+N pólových do 20 A</t>
  </si>
  <si>
    <t>698258780</t>
  </si>
  <si>
    <t>38</t>
  </si>
  <si>
    <t>7494351030</t>
  </si>
  <si>
    <t>Montáž jističů (do 10 kA) třípólových do 20 A</t>
  </si>
  <si>
    <t>709765952</t>
  </si>
  <si>
    <t>39</t>
  </si>
  <si>
    <t>7494004946</t>
  </si>
  <si>
    <t>Kompaktní jističe Kompaktní jističe do 160A Napěťové spouště AC 230, 400 V / DC 220 V, např. pro BC160</t>
  </si>
  <si>
    <t>282881674</t>
  </si>
  <si>
    <t>40</t>
  </si>
  <si>
    <t>7593320435</t>
  </si>
  <si>
    <t xml:space="preserve">Prvky Ochrana baterie přepěťová  (CV800795088)</t>
  </si>
  <si>
    <t>-545614078</t>
  </si>
  <si>
    <t>NAP</t>
  </si>
  <si>
    <t>Napájení</t>
  </si>
  <si>
    <t>41</t>
  </si>
  <si>
    <t>7593000010</t>
  </si>
  <si>
    <t>Dobíječe, usměrňovače, napáječe Usměrňovač E230 G12/25, na polici/na zeď/na DIN lištu, základní stavová indikace opticky i bezpotenciálově, teplotní kompenzace</t>
  </si>
  <si>
    <t>-807702961</t>
  </si>
  <si>
    <t>Poznámka k položce:_x000d_
Dobíječ FJ 45 DS 12/24 pro ČD , nastavit na 13,5V</t>
  </si>
  <si>
    <t>42</t>
  </si>
  <si>
    <t>7593005012</t>
  </si>
  <si>
    <t>Montáž dobíječe, usměrňovače, napáječe nástěnného - včetně připojení vodičů elektrické sítě ss rozvodu a uzemnění, přezkoušení funkce</t>
  </si>
  <si>
    <t>-418595467</t>
  </si>
  <si>
    <t>43</t>
  </si>
  <si>
    <t>7494551022</t>
  </si>
  <si>
    <t>Montáž vačkových silových spínačů - vypínačů třípólových nebo čtyřpólových do 63 A - vypínač 0-1</t>
  </si>
  <si>
    <t>1278017136</t>
  </si>
  <si>
    <t>44</t>
  </si>
  <si>
    <t>7494004126</t>
  </si>
  <si>
    <t>Modulární přístroje Přepěťové ochrany Svodiče přepětí typ 2, Imax 40 kA, Uc AC 350 V, výměnné moduly, varistor, jiskřiště, 3+N-pól</t>
  </si>
  <si>
    <t>1426758863</t>
  </si>
  <si>
    <t>Poznámka k položce:_x000d_
přepěťová ochrana SLP- 275 V/4S</t>
  </si>
  <si>
    <t>45</t>
  </si>
  <si>
    <t>7494004154</t>
  </si>
  <si>
    <t>Modulární přístroje Přepěťové ochrany Svodiče přepětí typ 3, Imax 10 kA, Uc AC 253 V, výměnné moduly, se signalizací, varistor, jiskřiště, 1+N-pól</t>
  </si>
  <si>
    <t>-933409138</t>
  </si>
  <si>
    <t>Poznámka k položce:_x000d_
přepěťová ochrana DA- 275 DJ</t>
  </si>
  <si>
    <t>46</t>
  </si>
  <si>
    <t>7494004164</t>
  </si>
  <si>
    <t>Modulární přístroje Přepěťové ochrany Svodiče přepětí oddělovací tlumivka mezi svodiče typu 2 a 3</t>
  </si>
  <si>
    <t>-1341166281</t>
  </si>
  <si>
    <t>47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</si>
  <si>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</si>
  <si>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</si>
  <si>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-1481668826</t>
  </si>
  <si>
    <t>48</t>
  </si>
  <si>
    <t>7496655040</t>
  </si>
  <si>
    <t>Montáž staničních baterií (akumulátorů) olověných přes 100 do 200 Ah - montáž článků akumulátorové baterie včetně proudových propojek, propojení, kontrola spojů, provedení zkoušek, dodání atestů a revizních zpráv, sada 9 akumulátorů</t>
  </si>
  <si>
    <t>1433575446</t>
  </si>
  <si>
    <t>146</t>
  </si>
  <si>
    <t>7592920135</t>
  </si>
  <si>
    <t>Baterie Staniční akumulátory Pb článek 2V/250 Ah C10 s pancéřovanou trubkovou elektrodou, uzavřený větraný, cena včetně spojovacího materiálu a bateriového nosiče či stojanu</t>
  </si>
  <si>
    <t>-1610635000</t>
  </si>
  <si>
    <t>50</t>
  </si>
  <si>
    <t>7593310020</t>
  </si>
  <si>
    <t>Konstrukční díly Skříň batériová s krytem závě.pro 2BA (HM0383889990223)</t>
  </si>
  <si>
    <t>54662792</t>
  </si>
  <si>
    <t>51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</si>
  <si>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</si>
  <si>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</si>
  <si>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-644701443</t>
  </si>
  <si>
    <t>52</t>
  </si>
  <si>
    <t>7593310690</t>
  </si>
  <si>
    <t>Konstrukční díly Skříň přístrojová SPP 57B (CV801019002)</t>
  </si>
  <si>
    <t>-1727319727</t>
  </si>
  <si>
    <t>Poznámka k položce:_x000d_
Společná přístrojová skříň vybavená ovládacím panelem SPP a venkovním telefonním objektem malým</t>
  </si>
  <si>
    <t>53</t>
  </si>
  <si>
    <t>7596910030</t>
  </si>
  <si>
    <t>Venkovní telefonní objekty Objekt telef.venk.VTO 6 plastový sloupek (CV540329006)</t>
  </si>
  <si>
    <t>-332874820</t>
  </si>
  <si>
    <t>54</t>
  </si>
  <si>
    <t>7593100910</t>
  </si>
  <si>
    <t xml:space="preserve">Měniče Měnič DC/DC1 pro MB telefony, napětí DC/DC 12-36 V pro ústřední napájení mb venkovních  telefonních objektů</t>
  </si>
  <si>
    <t>-925106417</t>
  </si>
  <si>
    <t>55</t>
  </si>
  <si>
    <t>7494004950</t>
  </si>
  <si>
    <t>Kompaktní jističe Kompaktní jističe do 160A Podpěťové spouště AC/DC 110 V, např. pro BC160</t>
  </si>
  <si>
    <t>4</t>
  </si>
  <si>
    <t>-644369403</t>
  </si>
  <si>
    <t>Poznámka k položce:_x000d_
Vypínací spoušť ZP-ASA/24</t>
  </si>
  <si>
    <t>56</t>
  </si>
  <si>
    <t>7494004534</t>
  </si>
  <si>
    <t>Modulární přístroje Ostatní přístroje -modulární přístroje Vypínače In 32 A, Ue AC 250/440 V, 3+N-pól</t>
  </si>
  <si>
    <t>1288758677</t>
  </si>
  <si>
    <t>57</t>
  </si>
  <si>
    <t>-128547983</t>
  </si>
  <si>
    <t>58</t>
  </si>
  <si>
    <t>7593310150</t>
  </si>
  <si>
    <t xml:space="preserve">Konstrukční díly Lišta uzemňovací-sestava  (CV725125006M)</t>
  </si>
  <si>
    <t>310994380</t>
  </si>
  <si>
    <t>STOJ</t>
  </si>
  <si>
    <t>Stojan zabezpečovacího zařízení</t>
  </si>
  <si>
    <t>59</t>
  </si>
  <si>
    <t>7593315100</t>
  </si>
  <si>
    <t>Montáž zabezpečovacího stojanu reléového - upevnění stojanu do stojanové řady, připojení ochranného uzemnění a informativní kontrola zapojení</t>
  </si>
  <si>
    <t>684569210</t>
  </si>
  <si>
    <t>65</t>
  </si>
  <si>
    <t>7593330420</t>
  </si>
  <si>
    <t>Výměnné díly Hlídač napětí baterie HNB/24V (HM0404221990502)</t>
  </si>
  <si>
    <t>297784260</t>
  </si>
  <si>
    <t>67</t>
  </si>
  <si>
    <t>7593100900</t>
  </si>
  <si>
    <t>Měniče Měnič DC 24V/24V spínaný, s galvanickýmoddělením, stabilizovaný</t>
  </si>
  <si>
    <t>1550921601</t>
  </si>
  <si>
    <t>Poznámka k položce:_x000d_
Měnič DC/DC HSD 15 24/24</t>
  </si>
  <si>
    <t>68</t>
  </si>
  <si>
    <t>7593321149</t>
  </si>
  <si>
    <t>Prvky Elektronický kmitač pro PZS s elektronickou stabilizací napětí pro každou žárovku, 6 desek spínačů</t>
  </si>
  <si>
    <t>-1287484601</t>
  </si>
  <si>
    <t>72</t>
  </si>
  <si>
    <t>7593310420</t>
  </si>
  <si>
    <t xml:space="preserve">Konstrukční díly Panel sestavený (RAL 7032)  (CV727265003)</t>
  </si>
  <si>
    <t>683613464</t>
  </si>
  <si>
    <t>73</t>
  </si>
  <si>
    <t>7593310430</t>
  </si>
  <si>
    <t xml:space="preserve">Konstrukční díly Panel svorkovnicový  (CV725959001)</t>
  </si>
  <si>
    <t>2138266173</t>
  </si>
  <si>
    <t>Poznámka k položce:_x000d_
Svorkovnicový panel WAGO pro KS</t>
  </si>
  <si>
    <t>74</t>
  </si>
  <si>
    <t>7593311050</t>
  </si>
  <si>
    <t>Konstrukční díly Svorkovnice WAGO 12-ti dílná (CV721225082)</t>
  </si>
  <si>
    <t>-619830856</t>
  </si>
  <si>
    <t>76</t>
  </si>
  <si>
    <t>7593320654</t>
  </si>
  <si>
    <t>Prvky Panel jističů (133mm)</t>
  </si>
  <si>
    <t>-1517354132</t>
  </si>
  <si>
    <t>142</t>
  </si>
  <si>
    <t>7592500010</t>
  </si>
  <si>
    <t>Diagnostická zařízení Blok diagnostiky pro diagnostiku reléového PZS 42 vstupů, 8 výstupů</t>
  </si>
  <si>
    <t>-1118158322</t>
  </si>
  <si>
    <t>77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</si>
  <si>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</si>
  <si>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</si>
  <si>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-91454187</t>
  </si>
  <si>
    <t>78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</si>
  <si>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</si>
  <si>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</si>
  <si>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-2076283785</t>
  </si>
  <si>
    <t>79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</si>
  <si>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</si>
  <si>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</si>
  <si>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893984210</t>
  </si>
  <si>
    <t>80</t>
  </si>
  <si>
    <t>7593310100</t>
  </si>
  <si>
    <t xml:space="preserve">Konstrukční díly Izolace stojanu úplná  (CV723685005M)</t>
  </si>
  <si>
    <t>551966941</t>
  </si>
  <si>
    <t>81</t>
  </si>
  <si>
    <t>7593320969</t>
  </si>
  <si>
    <t>Prvky Translátor TRN</t>
  </si>
  <si>
    <t>967458004</t>
  </si>
  <si>
    <t>83</t>
  </si>
  <si>
    <t>7593310380</t>
  </si>
  <si>
    <t xml:space="preserve">Konstrukční díly Panel krycí  (CV724799001M)</t>
  </si>
  <si>
    <t>-1896238251</t>
  </si>
  <si>
    <t>Poznámka k položce:_x000d_
Panel volné vazby 160</t>
  </si>
  <si>
    <t>147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</si>
  <si>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</si>
  <si>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</si>
  <si>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</si>
  <si>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-1906313546</t>
  </si>
  <si>
    <t>85</t>
  </si>
  <si>
    <t>7593315425</t>
  </si>
  <si>
    <t>Zhotovení jednoho zapojení při volné vazbě - naměření vodiče, zatažení a připojení</t>
  </si>
  <si>
    <t>-89715938</t>
  </si>
  <si>
    <t>VEN</t>
  </si>
  <si>
    <t>Venkovní prvky</t>
  </si>
  <si>
    <t>86</t>
  </si>
  <si>
    <t>7590120140</t>
  </si>
  <si>
    <t>Skříně Skříňka přejezdového zařízení inovovaná (HM0404134120002)</t>
  </si>
  <si>
    <t>-295524189</t>
  </si>
  <si>
    <t>137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</si>
  <si>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</si>
  <si>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</si>
  <si>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-1387614770</t>
  </si>
  <si>
    <t>89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</si>
  <si>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</si>
  <si>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</si>
  <si>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-1640740317</t>
  </si>
  <si>
    <t>PN</t>
  </si>
  <si>
    <t>Počítače náprav</t>
  </si>
  <si>
    <t>92</t>
  </si>
  <si>
    <t>7592010102</t>
  </si>
  <si>
    <t>Kolové senzory a snímače počítačů náprav Snímač průjezdu kola RSR 180 (5 m kabel)</t>
  </si>
  <si>
    <t>-113353085</t>
  </si>
  <si>
    <t>93</t>
  </si>
  <si>
    <t>7592010142</t>
  </si>
  <si>
    <t>Kolové senzory a snímače počítačů náprav Neoprénová ochr. hadice 4,8 m</t>
  </si>
  <si>
    <t>-144483896</t>
  </si>
  <si>
    <t>94</t>
  </si>
  <si>
    <t>7592010152</t>
  </si>
  <si>
    <t>Kolové senzory a snímače počítačů náprav Montážní sada neoprénové ochr.hadice</t>
  </si>
  <si>
    <t>-1725047594</t>
  </si>
  <si>
    <t>95</t>
  </si>
  <si>
    <t>7592010168</t>
  </si>
  <si>
    <t>Kolové senzory a snímače počítačů náprav Upevňovací souprava SK150</t>
  </si>
  <si>
    <t>356422853</t>
  </si>
  <si>
    <t>96</t>
  </si>
  <si>
    <t>7592010172</t>
  </si>
  <si>
    <t>Kolové senzory a snímače počítačů náprav Připevňovací čep BBK pro upevňovací soupravu SK140</t>
  </si>
  <si>
    <t>1169777657</t>
  </si>
  <si>
    <t>97</t>
  </si>
  <si>
    <t>7592010202</t>
  </si>
  <si>
    <t>Kolové senzory a snímače počítačů náprav Kabelový závěr KSL-FP pro RSR (s EPO)</t>
  </si>
  <si>
    <t>2105607745</t>
  </si>
  <si>
    <t>98</t>
  </si>
  <si>
    <t>7592010260</t>
  </si>
  <si>
    <t>Kolové senzory a snímače počítačů náprav Zkušební přípravek RSR SB</t>
  </si>
  <si>
    <t>-861419883</t>
  </si>
  <si>
    <t>100</t>
  </si>
  <si>
    <t>7594300018</t>
  </si>
  <si>
    <t>Počítače náprav Vnitřní prvky PN AZF Přepěťová ochrana vyhodnocovací jednotky BSI002 (BSI003, BSI004)</t>
  </si>
  <si>
    <t>118374635</t>
  </si>
  <si>
    <t>102</t>
  </si>
  <si>
    <t>7594300078</t>
  </si>
  <si>
    <t>Počítače náprav Vnitřní prvky PN ACS 2000 Čítačová jednotka ACB119 GS04</t>
  </si>
  <si>
    <t>732660484</t>
  </si>
  <si>
    <t>143</t>
  </si>
  <si>
    <t>7594300084</t>
  </si>
  <si>
    <t>Počítače náprav Vnitřní prvky PN ACS 2000 Vyhodnocovací jednotka IMC003 GS03</t>
  </si>
  <si>
    <t>191656239</t>
  </si>
  <si>
    <t>144</t>
  </si>
  <si>
    <t>7594300136</t>
  </si>
  <si>
    <t>Počítače náprav Vnitřní prvky PN ACS 2000 Sběrnicová jednotka ABP002-2 21TE GS02</t>
  </si>
  <si>
    <t>1817299304</t>
  </si>
  <si>
    <t>152</t>
  </si>
  <si>
    <t>7594300138</t>
  </si>
  <si>
    <t>Počítače náprav Vnitřní prvky PN ACS 2000 Sběrnicová jednotka ABP002-3 25TE GS02</t>
  </si>
  <si>
    <t>2087779287</t>
  </si>
  <si>
    <t>153</t>
  </si>
  <si>
    <t>7594300098</t>
  </si>
  <si>
    <t>Počítače náprav Vnitřní prvky PN ACS 2000 Montážní skříňka BGT04 šíře 84TE</t>
  </si>
  <si>
    <t>-144177080</t>
  </si>
  <si>
    <t>104</t>
  </si>
  <si>
    <t>7594300108</t>
  </si>
  <si>
    <t>Počítače náprav Vnitřní prvky PN ACS 2000 Jednotka jištění SIC006 GS01</t>
  </si>
  <si>
    <t>794192976</t>
  </si>
  <si>
    <t>105</t>
  </si>
  <si>
    <t>7594305070</t>
  </si>
  <si>
    <t>Montáž součástí počítače náprav skříně pro bloky šíře 84TE BGT 01</t>
  </si>
  <si>
    <t>1067978578</t>
  </si>
  <si>
    <t>106</t>
  </si>
  <si>
    <t>7594305010</t>
  </si>
  <si>
    <t>Montáž součástí počítače náprav vyhodnocovací části</t>
  </si>
  <si>
    <t>121472148</t>
  </si>
  <si>
    <t>107</t>
  </si>
  <si>
    <t>7594305015</t>
  </si>
  <si>
    <t>Montáž součástí počítače náprav neoprénové ochranné hadice se soupravou pro upevnění k pražci</t>
  </si>
  <si>
    <t>-215997912</t>
  </si>
  <si>
    <t>108</t>
  </si>
  <si>
    <t>7594305020</t>
  </si>
  <si>
    <t>Montáž součástí počítače náprav bleskojistkové svorkovnice</t>
  </si>
  <si>
    <t>823016344</t>
  </si>
  <si>
    <t>109</t>
  </si>
  <si>
    <t>7594305025</t>
  </si>
  <si>
    <t>Montáž součástí počítače náprav přepěťové ochrany napájení</t>
  </si>
  <si>
    <t>1351113092</t>
  </si>
  <si>
    <t>110</t>
  </si>
  <si>
    <t>7594305035</t>
  </si>
  <si>
    <t>Montáž součástí počítače náprav kabelového závěru KSL-FP pro RSR</t>
  </si>
  <si>
    <t>840609174</t>
  </si>
  <si>
    <t>111</t>
  </si>
  <si>
    <t>7594305040</t>
  </si>
  <si>
    <t>Montáž součástí počítače náprav upevňovací kolejnicové čelisti SK 140</t>
  </si>
  <si>
    <t>766149996</t>
  </si>
  <si>
    <t>113</t>
  </si>
  <si>
    <t>7594305055</t>
  </si>
  <si>
    <t>Montáž součástí počítače náprav bloku pro počítače náprav</t>
  </si>
  <si>
    <t>-609473396</t>
  </si>
  <si>
    <t>OST</t>
  </si>
  <si>
    <t>Ostatní</t>
  </si>
  <si>
    <t>116</t>
  </si>
  <si>
    <t>7590190140</t>
  </si>
  <si>
    <t xml:space="preserve">Ostatní Schůdky víceúčelové EN 131  (HM0478850000131)</t>
  </si>
  <si>
    <t>-232477462</t>
  </si>
  <si>
    <t>117</t>
  </si>
  <si>
    <t>7593310470</t>
  </si>
  <si>
    <t xml:space="preserve">Konstrukční díly Plech krycí  (CV725010004)</t>
  </si>
  <si>
    <t>995914771</t>
  </si>
  <si>
    <t>Poznámka k položce:_x000d_
Krycí záslepka na relé</t>
  </si>
  <si>
    <t>118</t>
  </si>
  <si>
    <t>7593320414</t>
  </si>
  <si>
    <t>Prvky Deska propojovací DPN (CV755135004)</t>
  </si>
  <si>
    <t>-1198010326</t>
  </si>
  <si>
    <t>172</t>
  </si>
  <si>
    <t>7590305010</t>
  </si>
  <si>
    <t>Montáž pomocného stavědla - včetně zatažení kabelů bez zhotovení a zapojení kabelových forem</t>
  </si>
  <si>
    <t>264879901</t>
  </si>
  <si>
    <t>173</t>
  </si>
  <si>
    <t>7590300010</t>
  </si>
  <si>
    <t>Pomocná stavědla Stavědlo pomocné pro 5 výměn typové (CV707519003)</t>
  </si>
  <si>
    <t>-1457587543</t>
  </si>
  <si>
    <t>185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</si>
  <si>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</si>
  <si>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</si>
  <si>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-1630823666</t>
  </si>
  <si>
    <t>176</t>
  </si>
  <si>
    <t>7590610020</t>
  </si>
  <si>
    <t xml:space="preserve">Indikační a kolejové desky a ovládací pulty Buňka světelná jednožárovková  (CV720409002)</t>
  </si>
  <si>
    <t>-1985987017</t>
  </si>
  <si>
    <t>180</t>
  </si>
  <si>
    <t>7590610370</t>
  </si>
  <si>
    <t xml:space="preserve">Indikační a kolejové desky a ovládací pulty Stínítko rudé  (HM0321720400010)</t>
  </si>
  <si>
    <t>1887954629</t>
  </si>
  <si>
    <t>181</t>
  </si>
  <si>
    <t>7590610380</t>
  </si>
  <si>
    <t xml:space="preserve">Indikační a kolejové desky a ovládací pulty Stínítko zelené  (HM0321720400011)</t>
  </si>
  <si>
    <t>-1233669525</t>
  </si>
  <si>
    <t>182</t>
  </si>
  <si>
    <t>7590610390</t>
  </si>
  <si>
    <t xml:space="preserve">Indikační a kolejové desky a ovládací pulty Stínítko modré  (HM0321720400012)</t>
  </si>
  <si>
    <t>1966847888</t>
  </si>
  <si>
    <t>183</t>
  </si>
  <si>
    <t>7590610410</t>
  </si>
  <si>
    <t xml:space="preserve">Indikační a kolejové desky a ovládací pulty Stínítko žluté  (HM0321720400014)</t>
  </si>
  <si>
    <t>-939744569</t>
  </si>
  <si>
    <t>184</t>
  </si>
  <si>
    <t>7590610400</t>
  </si>
  <si>
    <t xml:space="preserve">Indikační a kolejové desky a ovládací pulty Stínítko čiré  (HM0321720400013)</t>
  </si>
  <si>
    <t>-237153725</t>
  </si>
  <si>
    <t>177</t>
  </si>
  <si>
    <t>7590610200</t>
  </si>
  <si>
    <t>Indikační a kolejové desky a ovládací pulty Tlačítko dvoupolohové vratné (CV720769003)</t>
  </si>
  <si>
    <t>381065283</t>
  </si>
  <si>
    <t>178</t>
  </si>
  <si>
    <t>7590610220</t>
  </si>
  <si>
    <t>Indikační a kolejové desky a ovládací pulty Tlačítko dvoupolohové nevratné (CV720779003)</t>
  </si>
  <si>
    <t>714612615</t>
  </si>
  <si>
    <t>179</t>
  </si>
  <si>
    <t>7593330040</t>
  </si>
  <si>
    <t>Výměnné díly Relé NMŠ 1-2000 (HM0404221990407)</t>
  </si>
  <si>
    <t>-519152488</t>
  </si>
  <si>
    <t>186</t>
  </si>
  <si>
    <t>7592825085</t>
  </si>
  <si>
    <t>Montáž součástí výstražníku zdroje akustického signálu pro nevidomé</t>
  </si>
  <si>
    <t>-304386342</t>
  </si>
  <si>
    <t>187</t>
  </si>
  <si>
    <t>7592825105</t>
  </si>
  <si>
    <t>Montáž zařízení pro nevidomé (do jednoho výstražníku)</t>
  </si>
  <si>
    <t>-736813916</t>
  </si>
  <si>
    <t>188</t>
  </si>
  <si>
    <t>7596550010</t>
  </si>
  <si>
    <t xml:space="preserve">Majáčky a akustické úpravy pro nevidomé Orientační hlasový majáček pro nevidomé a slabozraké  - 2 hlasové fráze, audio záznam MP3 na kartě SD/MMC přeprogramovatelný, digitální, exteriérový</t>
  </si>
  <si>
    <t>-1818696415</t>
  </si>
  <si>
    <t>189</t>
  </si>
  <si>
    <t>7596550030</t>
  </si>
  <si>
    <t>Majáčky a akustické úpravy pro nevidomé Blok příjímače pro dálkovou aktivaci signalizace pro nevidomé</t>
  </si>
  <si>
    <t>-94716052</t>
  </si>
  <si>
    <t>190</t>
  </si>
  <si>
    <t>7596550020</t>
  </si>
  <si>
    <t xml:space="preserve">Majáčky a akustické úpravy pro nevidomé Dálkový ovladač majáčků pro nevidomé a slabozraké, bezdrátový, dosah 100 m,  6 programovatelných tlačítek, dvoufrekvenční ( f=86,790 MHz pro ČR)</t>
  </si>
  <si>
    <t>-236117974</t>
  </si>
  <si>
    <t>DEM</t>
  </si>
  <si>
    <t>Demontáže</t>
  </si>
  <si>
    <t>119</t>
  </si>
  <si>
    <t>7592817010</t>
  </si>
  <si>
    <t>Demontáž výstražníku</t>
  </si>
  <si>
    <t>-1620124557</t>
  </si>
  <si>
    <t>120</t>
  </si>
  <si>
    <t>7496672015</t>
  </si>
  <si>
    <t>Demontáž rozvaděčů vlastní spotřeby stejnosměrného s bateriemi</t>
  </si>
  <si>
    <t>54838860</t>
  </si>
  <si>
    <t>122</t>
  </si>
  <si>
    <t>7590127025</t>
  </si>
  <si>
    <t>Demontáž skříně ŠM, PSK, SKP, SPP, KS - včetně odpojení zařízení od kabelových rozvodů</t>
  </si>
  <si>
    <t>2122179965</t>
  </si>
  <si>
    <t>123</t>
  </si>
  <si>
    <t>7592907052</t>
  </si>
  <si>
    <t>Demontáž bloku baterie olověné 24 V a 48 V kapacity přes 50 Ah</t>
  </si>
  <si>
    <t>190108766</t>
  </si>
  <si>
    <t>REV</t>
  </si>
  <si>
    <t>Revize a zkoušky</t>
  </si>
  <si>
    <t>124</t>
  </si>
  <si>
    <t>7592505030</t>
  </si>
  <si>
    <t>Montáž vybavení diagnostického zařízení PZS</t>
  </si>
  <si>
    <t>hod</t>
  </si>
  <si>
    <t>160487690</t>
  </si>
  <si>
    <t>126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</si>
  <si>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</si>
  <si>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</si>
  <si>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1015598193</t>
  </si>
  <si>
    <t>138</t>
  </si>
  <si>
    <t>7598095350</t>
  </si>
  <si>
    <t>Aktivace BDA bez vzdáleného přístupu - aktivace a konfigurace systému podle příslušné dokumentace</t>
  </si>
  <si>
    <t>6584506</t>
  </si>
  <si>
    <t>127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</si>
  <si>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</si>
  <si>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</si>
  <si>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-917059811</t>
  </si>
  <si>
    <t>148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</si>
  <si>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</si>
  <si>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</si>
  <si>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705968534</t>
  </si>
  <si>
    <t>149</t>
  </si>
  <si>
    <t>7598095550</t>
  </si>
  <si>
    <t>Vyhotovení protokolu UTZ pro PZZ bez závor jedna kolej - vykonání prohlídky a zkoušky včetně vyhotovení protokolu podle vyhl. 100/1995 Sb.</t>
  </si>
  <si>
    <t>1537088631</t>
  </si>
  <si>
    <t>150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</si>
  <si>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</si>
  <si>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</si>
  <si>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-1742385942</t>
  </si>
  <si>
    <t>135</t>
  </si>
  <si>
    <t>7598095635</t>
  </si>
  <si>
    <t>Vyhotovení revizní správy PZZ - vykonání prohlídky a  zkoušky pro napájení elektrického zařízení včetně vyhotovení revizní zprávy podle vyhl. 100/1995 Sb. a norem ČSN</t>
  </si>
  <si>
    <t>594452914</t>
  </si>
  <si>
    <t>151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</si>
  <si>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</si>
  <si>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</si>
  <si>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895182462</t>
  </si>
  <si>
    <t>01N - Technologická část - dodávaný materiál SSZT Pz - NEOCEŇOVAT !!!</t>
  </si>
  <si>
    <t>3</t>
  </si>
  <si>
    <t>7592810030</t>
  </si>
  <si>
    <t xml:space="preserve">Výstražníky Výstražník V3  (CV708289004)</t>
  </si>
  <si>
    <t>-83040519</t>
  </si>
  <si>
    <t>7592820201R</t>
  </si>
  <si>
    <t>Kříž výstr. jednokol. kompl. refl. A32a bez zvýraznění (HM 0404229200107) od r. 2020</t>
  </si>
  <si>
    <t>-1713817594</t>
  </si>
  <si>
    <t>7590720425</t>
  </si>
  <si>
    <t>Součásti světelných návěstidel Základ svět.náv. T I Z 51x71x135cm (HM0592110090000)</t>
  </si>
  <si>
    <t>-1251115403</t>
  </si>
  <si>
    <t>7592820030</t>
  </si>
  <si>
    <t>Výstražníky a stojany závor PZ Součásti výstražníku Stožár výstražníku SVV norma 70827DS022 (CV708275022)</t>
  </si>
  <si>
    <t>Sborník UOŽI 01 2017</t>
  </si>
  <si>
    <t>779655323</t>
  </si>
  <si>
    <t>7592820040</t>
  </si>
  <si>
    <t xml:space="preserve">Součásti výstražníku Stožár výstražníku SVVD  (CV708275023)</t>
  </si>
  <si>
    <t>Sborník UOŽI 01 2018</t>
  </si>
  <si>
    <t>935958723</t>
  </si>
  <si>
    <t>02 - Stavební část</t>
  </si>
  <si>
    <t>HSV - Práce a dodávky HSV</t>
  </si>
  <si>
    <t xml:space="preserve">    1 - Zemní práce</t>
  </si>
  <si>
    <t xml:space="preserve">    2 - Zakládání</t>
  </si>
  <si>
    <t xml:space="preserve">M -  Práce a dodávky M</t>
  </si>
  <si>
    <t xml:space="preserve">    46-M -  Zemní práce při extr.mont.pracích</t>
  </si>
  <si>
    <t xml:space="preserve">HZS -  Hodinové zúčtovací sazby</t>
  </si>
  <si>
    <t>HSV</t>
  </si>
  <si>
    <t>Práce a dodávky HSV</t>
  </si>
  <si>
    <t>Zemní práce</t>
  </si>
  <si>
    <t>132311401</t>
  </si>
  <si>
    <t>Hloubená vykopávka pod základy ručně s přehozením výkopku na vzdálenost 3 m nebo s naložením na dopravní prostředek v hornině třídy těžitelnosti II skupiny 4</t>
  </si>
  <si>
    <t>m3</t>
  </si>
  <si>
    <t>CS ÚRS 2020 01</t>
  </si>
  <si>
    <t>646081570</t>
  </si>
  <si>
    <t>PSC</t>
  </si>
  <si>
    <t xml:space="preserve">Poznámka k souboru cen:_x000d_
1. V cenách jsou započteny náklady na přehození výkopku na vzdálenost 3 m nebo naložení na dopravní prostředek._x000d_
2. V ceně nejsou započteny náklady na podchycení základového zdiva._x000d_
</t>
  </si>
  <si>
    <t>Zakládání</t>
  </si>
  <si>
    <t>279113156</t>
  </si>
  <si>
    <t>Základové zdi z tvárnic ztraceného bednění včetně výplně z betonu bez zvláštních nároků na vliv prostředí třídy C 25/30, tloušťky zdiva přes 400 do 500 mm</t>
  </si>
  <si>
    <t>m2</t>
  </si>
  <si>
    <t>-1617430133</t>
  </si>
  <si>
    <t xml:space="preserve">Poznámka k souboru cen:_x000d_
1. V cenách jsou započteny i náklady na dodání a uložení betonu._x000d_
2. V cenách nejsou započteny náklady na dodání a uložení betonářské výztuže; tyto se oceňují cenami souboru cen 279 36- . . Výztuž základových zdí nosných._x000d_
3. Množství jednotek se určuje v m2 plochy zdiva._x000d_
</t>
  </si>
  <si>
    <t xml:space="preserve"> Práce a dodávky M</t>
  </si>
  <si>
    <t>46-M</t>
  </si>
  <si>
    <t xml:space="preserve"> Zemní práce při extr.mont.pracích</t>
  </si>
  <si>
    <t>460010021</t>
  </si>
  <si>
    <t>Vytyčení trasy vedení kabelového (podzemního) v obvodu železniční stanice</t>
  </si>
  <si>
    <t>km</t>
  </si>
  <si>
    <t>-718132067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</si>
  <si>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</si>
  <si>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460070254</t>
  </si>
  <si>
    <t>Hloubení nezapažených jam ručně pro ostatní konstrukce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</si>
  <si>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509214184</t>
  </si>
  <si>
    <t xml:space="preserve">Poznámka k souboru cen:_x000d_
1. Ceny hloubení jam ručně v hornině třídy 6 a 7 jsou stanoveny za použití pneumatického kladiva._x000d_
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</si>
  <si>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</si>
  <si>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</si>
  <si>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-4517869</t>
  </si>
  <si>
    <t xml:space="preserve">Poznámka k souboru cen:_x000d_
1. Ceny hloubení rýh v hornině třídy 6 a 7 se oceňují cenami souboru cen 460 20- . Hloubení nezapažených kabelových rýh strojně._x000d_
</t>
  </si>
  <si>
    <t>460030011</t>
  </si>
  <si>
    <t>Přípravné terénní práce sejmutí drnu včetně nařezání a uložení na hromady nebo naložení na dopravní prostředek jakékoliv tloušťky</t>
  </si>
  <si>
    <t>2062468887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</si>
  <si>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</si>
  <si>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5</t>
  </si>
  <si>
    <t>460030015</t>
  </si>
  <si>
    <t>Přípravné terénní práce odstranění travnatého porostu kosení a shrabávání trávy</t>
  </si>
  <si>
    <t>1479792269</t>
  </si>
  <si>
    <t>6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</si>
  <si>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</si>
  <si>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</si>
  <si>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-9777525</t>
  </si>
  <si>
    <t>460490013</t>
  </si>
  <si>
    <t>Krytí kabelů, spojek, koncovek a odbočnic kabelů výstražnou fólií z PVC včetně vyrovnání povrchu rýhy, rozvinutí a uložení fólie do rýhy, fólie šířky do 34cm</t>
  </si>
  <si>
    <t>-104746724</t>
  </si>
  <si>
    <t>460151554</t>
  </si>
  <si>
    <t>Hloubení zapažených i nezapažených kabelových rýh ručně včetně urovnání dna s přemístěním výkopku do vzdálenosti 3 m od okraje jámy nebo naložením na dopravní prostředek ostatních rozměrů, v hornině třídy 4</t>
  </si>
  <si>
    <t>2036682595</t>
  </si>
  <si>
    <t>460421181</t>
  </si>
  <si>
    <t>Kabelové lože včetně podsypu, zhutnění a urovnání povrchu z písku nebo štěrkopísku tloušťky 10 cm nad kabel zakryté plastovou fólií, šířky lože do 25 cm</t>
  </si>
  <si>
    <t>-888442622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</si>
  <si>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</si>
  <si>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460560164</t>
  </si>
  <si>
    <t>Zásyp kabelových rýh ručně s uložením výkopku ve vrstvách včetně zhutnění a urovnání povrchu šířky 35 cm hloubky 80 cm, v hornině třídy 4</t>
  </si>
  <si>
    <t>1120189693</t>
  </si>
  <si>
    <t>460620014</t>
  </si>
  <si>
    <t>Úprava terénu provizorní úprava terénu včetně odkopání drobných nerovností a zásypu prohlubní se zhutněním, v hornině třídy 4</t>
  </si>
  <si>
    <t>111641149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</si>
  <si>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</si>
  <si>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</si>
  <si>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</si>
  <si>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-144419074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</si>
  <si>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</si>
  <si>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HZS</t>
  </si>
  <si>
    <t xml:space="preserve"> Hodinové zúčtovací sazby</t>
  </si>
  <si>
    <t>HZS2222</t>
  </si>
  <si>
    <t>Hodinové zúčtovací sazby profesí PSV provádění stavebních instalací elektrikář odborný</t>
  </si>
  <si>
    <t>1726165757</t>
  </si>
  <si>
    <t>HZS3222</t>
  </si>
  <si>
    <t>Hodinové zúčtovací sazby montáží technologických zařízení na stavebních objektech montér slaboproudých zařízení odborný</t>
  </si>
  <si>
    <t>-1373945209</t>
  </si>
  <si>
    <t>16</t>
  </si>
  <si>
    <t>HZS3231</t>
  </si>
  <si>
    <t>Hodinové zúčtovací sazby montáží technologických zařízení na stavebních objektech montér měřících a regulačních zařízení</t>
  </si>
  <si>
    <t>-110238370</t>
  </si>
  <si>
    <t>17</t>
  </si>
  <si>
    <t>HZS4232</t>
  </si>
  <si>
    <t>Hodinové zúčtovací sazby ostatních profesí revizní a kontrolní činnost technik odborný</t>
  </si>
  <si>
    <t>267712796</t>
  </si>
  <si>
    <t>03 - VRN</t>
  </si>
  <si>
    <t xml:space="preserve">VRN -  Vedlejší rozpočtové náklady</t>
  </si>
  <si>
    <t xml:space="preserve">    VRN1 -  Průzkumné, geodetické a projektové práce</t>
  </si>
  <si>
    <t xml:space="preserve">    VRN7 - Provozní vlivy</t>
  </si>
  <si>
    <t xml:space="preserve"> Vedlejší rozpočtové náklady</t>
  </si>
  <si>
    <t>022101001</t>
  </si>
  <si>
    <t>Geodetické práce Geodetické práce před opravou</t>
  </si>
  <si>
    <t>%</t>
  </si>
  <si>
    <t>1024</t>
  </si>
  <si>
    <t>79844553</t>
  </si>
  <si>
    <t>022101011</t>
  </si>
  <si>
    <t>Geodetické práce Geodetické práce v průběhu opravy</t>
  </si>
  <si>
    <t>-1989246961</t>
  </si>
  <si>
    <t>022101021</t>
  </si>
  <si>
    <t>Geodetické práce Geodetické práce po ukončení opravy</t>
  </si>
  <si>
    <t>1802834144</t>
  </si>
  <si>
    <t>023101031</t>
  </si>
  <si>
    <t>Projektové práce Projektové práce v rozsahu ZRN (vyjma dále jmenované práce) přes 5 do 20 mil. Kč</t>
  </si>
  <si>
    <t>1963721538</t>
  </si>
  <si>
    <t>Poznámka k položce:_x000d_
Základna pro výpočet - ZRN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</si>
  <si>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</si>
  <si>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</si>
  <si>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1014402376</t>
  </si>
  <si>
    <t>032105001</t>
  </si>
  <si>
    <t>Územní vlivy mimostaveništní doprava</t>
  </si>
  <si>
    <t>Kč</t>
  </si>
  <si>
    <t>-767817872</t>
  </si>
  <si>
    <t>Poznámka k položce:_x000d_
ocení se položkami přílohy č. 3 Metodiky</t>
  </si>
  <si>
    <t>VRN1</t>
  </si>
  <si>
    <t xml:space="preserve"> Průzkumné, geodetické a projektové práce</t>
  </si>
  <si>
    <t>013254000.1</t>
  </si>
  <si>
    <t>Dokumentace skutečného provedení stavby</t>
  </si>
  <si>
    <t>1915080755</t>
  </si>
  <si>
    <t>VRN7</t>
  </si>
  <si>
    <t>Provozní vlivy</t>
  </si>
  <si>
    <t>7591505010.1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</si>
  <si>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</si>
  <si>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211842540</t>
  </si>
  <si>
    <t>7591505020.1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</si>
  <si>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</si>
  <si>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-304423264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</si>
  <si>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</si>
  <si>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</si>
  <si>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-770464732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</si>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</sst>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2020_58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PZS v km 53,716 na trati Kralupy nad Vltavou - Most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Slaný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19. 2. 2020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Kejkula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Bělehrad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ROUND(SUM(AG55:AG58),2)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ROUND(SUM(AS55:AS58),2)</f>
        <v>0</v>
      </c>
      <c r="AT54" s="104">
        <f>ROUND(SUM(AV54:AW54),2)</f>
        <v>0</v>
      </c>
      <c r="AU54" s="105">
        <f>ROUND(SUM(AU55:AU58),5)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ROUND(SUM(AZ55:AZ58),2)</f>
        <v>0</v>
      </c>
      <c r="BA54" s="104">
        <f>ROUND(SUM(BA55:BA58),2)</f>
        <v>0</v>
      </c>
      <c r="BB54" s="104">
        <f>ROUND(SUM(BB55:BB58),2)</f>
        <v>0</v>
      </c>
      <c r="BC54" s="104">
        <f>ROUND(SUM(BC55:BC58),2)</f>
        <v>0</v>
      </c>
      <c r="BD54" s="106">
        <f>ROUND(SUM(BD55:BD58),2)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'01 - Technologická část'!J30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'01 - Technologická část'!P89</f>
        <v>0</v>
      </c>
      <c r="AV55" s="118">
        <f>'01 - Technologická část'!J33</f>
        <v>0</v>
      </c>
      <c r="AW55" s="118">
        <f>'01 - Technologická část'!J34</f>
        <v>0</v>
      </c>
      <c r="AX55" s="118">
        <f>'01 - Technologická část'!J35</f>
        <v>0</v>
      </c>
      <c r="AY55" s="118">
        <f>'01 - Technologická část'!J36</f>
        <v>0</v>
      </c>
      <c r="AZ55" s="118">
        <f>'01 - Technologická část'!F33</f>
        <v>0</v>
      </c>
      <c r="BA55" s="118">
        <f>'01 - Technologická část'!F34</f>
        <v>0</v>
      </c>
      <c r="BB55" s="118">
        <f>'01 - Technologická část'!F35</f>
        <v>0</v>
      </c>
      <c r="BC55" s="118">
        <f>'01 - Technologická část'!F36</f>
        <v>0</v>
      </c>
      <c r="BD55" s="120">
        <f>'01 - Technologická část'!F37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7" customFormat="1" ht="24.75" customHeight="1">
      <c r="A56" s="109" t="s">
        <v>77</v>
      </c>
      <c r="B56" s="110"/>
      <c r="C56" s="111"/>
      <c r="D56" s="112" t="s">
        <v>84</v>
      </c>
      <c r="E56" s="112"/>
      <c r="F56" s="112"/>
      <c r="G56" s="112"/>
      <c r="H56" s="112"/>
      <c r="I56" s="113"/>
      <c r="J56" s="112" t="s">
        <v>85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'01N - Technologická část 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80</v>
      </c>
      <c r="AR56" s="116"/>
      <c r="AS56" s="117">
        <v>0</v>
      </c>
      <c r="AT56" s="118">
        <f>ROUND(SUM(AV56:AW56),2)</f>
        <v>0</v>
      </c>
      <c r="AU56" s="119">
        <f>'01N - Technologická část ...'!P80</f>
        <v>0</v>
      </c>
      <c r="AV56" s="118">
        <f>'01N - Technologická část ...'!J33</f>
        <v>0</v>
      </c>
      <c r="AW56" s="118">
        <f>'01N - Technologická část ...'!J34</f>
        <v>0</v>
      </c>
      <c r="AX56" s="118">
        <f>'01N - Technologická část ...'!J35</f>
        <v>0</v>
      </c>
      <c r="AY56" s="118">
        <f>'01N - Technologická část ...'!J36</f>
        <v>0</v>
      </c>
      <c r="AZ56" s="118">
        <f>'01N - Technologická část ...'!F33</f>
        <v>0</v>
      </c>
      <c r="BA56" s="118">
        <f>'01N - Technologická část ...'!F34</f>
        <v>0</v>
      </c>
      <c r="BB56" s="118">
        <f>'01N - Technologická část ...'!F35</f>
        <v>0</v>
      </c>
      <c r="BC56" s="118">
        <f>'01N - Technologická část ...'!F36</f>
        <v>0</v>
      </c>
      <c r="BD56" s="120">
        <f>'01N - Technologická část ...'!F37</f>
        <v>0</v>
      </c>
      <c r="BE56" s="7"/>
      <c r="BT56" s="121" t="s">
        <v>81</v>
      </c>
      <c r="BV56" s="121" t="s">
        <v>75</v>
      </c>
      <c r="BW56" s="121" t="s">
        <v>86</v>
      </c>
      <c r="BX56" s="121" t="s">
        <v>5</v>
      </c>
      <c r="CL56" s="121" t="s">
        <v>19</v>
      </c>
      <c r="CM56" s="121" t="s">
        <v>83</v>
      </c>
    </row>
    <row r="57" s="7" customFormat="1" ht="16.5" customHeight="1">
      <c r="A57" s="109" t="s">
        <v>77</v>
      </c>
      <c r="B57" s="110"/>
      <c r="C57" s="111"/>
      <c r="D57" s="112" t="s">
        <v>87</v>
      </c>
      <c r="E57" s="112"/>
      <c r="F57" s="112"/>
      <c r="G57" s="112"/>
      <c r="H57" s="112"/>
      <c r="I57" s="113"/>
      <c r="J57" s="112" t="s">
        <v>88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'02 - Stavební část'!J30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89</v>
      </c>
      <c r="AR57" s="116"/>
      <c r="AS57" s="117">
        <v>0</v>
      </c>
      <c r="AT57" s="118">
        <f>ROUND(SUM(AV57:AW57),2)</f>
        <v>0</v>
      </c>
      <c r="AU57" s="119">
        <f>'02 - Stavební část'!P85</f>
        <v>0</v>
      </c>
      <c r="AV57" s="118">
        <f>'02 - Stavební část'!J33</f>
        <v>0</v>
      </c>
      <c r="AW57" s="118">
        <f>'02 - Stavební část'!J34</f>
        <v>0</v>
      </c>
      <c r="AX57" s="118">
        <f>'02 - Stavební část'!J35</f>
        <v>0</v>
      </c>
      <c r="AY57" s="118">
        <f>'02 - Stavební část'!J36</f>
        <v>0</v>
      </c>
      <c r="AZ57" s="118">
        <f>'02 - Stavební část'!F33</f>
        <v>0</v>
      </c>
      <c r="BA57" s="118">
        <f>'02 - Stavební část'!F34</f>
        <v>0</v>
      </c>
      <c r="BB57" s="118">
        <f>'02 - Stavební část'!F35</f>
        <v>0</v>
      </c>
      <c r="BC57" s="118">
        <f>'02 - Stavební část'!F36</f>
        <v>0</v>
      </c>
      <c r="BD57" s="120">
        <f>'02 - Stavební část'!F37</f>
        <v>0</v>
      </c>
      <c r="BE57" s="7"/>
      <c r="BT57" s="121" t="s">
        <v>81</v>
      </c>
      <c r="BV57" s="121" t="s">
        <v>75</v>
      </c>
      <c r="BW57" s="121" t="s">
        <v>90</v>
      </c>
      <c r="BX57" s="121" t="s">
        <v>5</v>
      </c>
      <c r="CL57" s="121" t="s">
        <v>19</v>
      </c>
      <c r="CM57" s="121" t="s">
        <v>83</v>
      </c>
    </row>
    <row r="58" s="7" customFormat="1" ht="16.5" customHeight="1">
      <c r="A58" s="109" t="s">
        <v>77</v>
      </c>
      <c r="B58" s="110"/>
      <c r="C58" s="111"/>
      <c r="D58" s="112" t="s">
        <v>91</v>
      </c>
      <c r="E58" s="112"/>
      <c r="F58" s="112"/>
      <c r="G58" s="112"/>
      <c r="H58" s="112"/>
      <c r="I58" s="113"/>
      <c r="J58" s="112" t="s">
        <v>92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'03 - VRN'!J30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93</v>
      </c>
      <c r="AR58" s="116"/>
      <c r="AS58" s="122">
        <v>0</v>
      </c>
      <c r="AT58" s="123">
        <f>ROUND(SUM(AV58:AW58),2)</f>
        <v>0</v>
      </c>
      <c r="AU58" s="124">
        <f>'03 - VRN'!P82</f>
        <v>0</v>
      </c>
      <c r="AV58" s="123">
        <f>'03 - VRN'!J33</f>
        <v>0</v>
      </c>
      <c r="AW58" s="123">
        <f>'03 - VRN'!J34</f>
        <v>0</v>
      </c>
      <c r="AX58" s="123">
        <f>'03 - VRN'!J35</f>
        <v>0</v>
      </c>
      <c r="AY58" s="123">
        <f>'03 - VRN'!J36</f>
        <v>0</v>
      </c>
      <c r="AZ58" s="123">
        <f>'03 - VRN'!F33</f>
        <v>0</v>
      </c>
      <c r="BA58" s="123">
        <f>'03 - VRN'!F34</f>
        <v>0</v>
      </c>
      <c r="BB58" s="123">
        <f>'03 - VRN'!F35</f>
        <v>0</v>
      </c>
      <c r="BC58" s="123">
        <f>'03 - VRN'!F36</f>
        <v>0</v>
      </c>
      <c r="BD58" s="125">
        <f>'03 - VRN'!F37</f>
        <v>0</v>
      </c>
      <c r="BE58" s="7"/>
      <c r="BT58" s="121" t="s">
        <v>81</v>
      </c>
      <c r="BV58" s="121" t="s">
        <v>75</v>
      </c>
      <c r="BW58" s="121" t="s">
        <v>94</v>
      </c>
      <c r="BX58" s="121" t="s">
        <v>5</v>
      </c>
      <c r="CL58" s="121" t="s">
        <v>19</v>
      </c>
      <c r="CM58" s="121" t="s">
        <v>83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FbKcFEO4KG4gclAraqJ4E57z+dQCbJVTAzeFSaSXRzUqsEYbfOIznTpIiLVEO7+ntc1TLx0zGf9qS3YVt593aQ==" hashValue="R0SnlD8+Bw59v0R+CcpA+hgwZQeqC+XSZaq8UkO5KNWfS3OTxxby9KMOVYBsNaawNocHhTUWBjc4VulqRE06B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Technologická část'!C2" display="/"/>
    <hyperlink ref="A56" location="'01N - Technologická část ...'!C2" display="/"/>
    <hyperlink ref="A57" location="'02 - Stavební část'!C2" display="/"/>
    <hyperlink ref="A58" location="'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83</v>
      </c>
    </row>
    <row r="4" s="1" customFormat="1" ht="24.96" customHeight="1">
      <c r="B4" s="18"/>
      <c r="D4" s="130" t="s">
        <v>95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Oprava PZS v km 53,716 na trati Kralupy nad Vltavou - Most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96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97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22</v>
      </c>
      <c r="E12" s="36"/>
      <c r="F12" s="137" t="s">
        <v>23</v>
      </c>
      <c r="G12" s="36"/>
      <c r="H12" s="36"/>
      <c r="I12" s="138" t="s">
        <v>24</v>
      </c>
      <c r="J12" s="139" t="str">
        <f>'Rekapitulace stavby'!AN8</f>
        <v>19. 2. 2020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26</v>
      </c>
      <c r="E14" s="36"/>
      <c r="F14" s="36"/>
      <c r="G14" s="36"/>
      <c r="H14" s="36"/>
      <c r="I14" s="138" t="s">
        <v>27</v>
      </c>
      <c r="J14" s="137" t="s">
        <v>19</v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">
        <v>28</v>
      </c>
      <c r="F15" s="36"/>
      <c r="G15" s="36"/>
      <c r="H15" s="36"/>
      <c r="I15" s="138" t="s">
        <v>29</v>
      </c>
      <c r="J15" s="137" t="s">
        <v>19</v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30</v>
      </c>
      <c r="E17" s="36"/>
      <c r="F17" s="36"/>
      <c r="G17" s="36"/>
      <c r="H17" s="36"/>
      <c r="I17" s="138" t="s">
        <v>27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29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32</v>
      </c>
      <c r="E20" s="36"/>
      <c r="F20" s="36"/>
      <c r="G20" s="36"/>
      <c r="H20" s="36"/>
      <c r="I20" s="138" t="s">
        <v>27</v>
      </c>
      <c r="J20" s="137" t="s">
        <v>19</v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">
        <v>33</v>
      </c>
      <c r="F21" s="36"/>
      <c r="G21" s="36"/>
      <c r="H21" s="36"/>
      <c r="I21" s="138" t="s">
        <v>29</v>
      </c>
      <c r="J21" s="137" t="s">
        <v>19</v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35</v>
      </c>
      <c r="E23" s="36"/>
      <c r="F23" s="36"/>
      <c r="G23" s="36"/>
      <c r="H23" s="36"/>
      <c r="I23" s="138" t="s">
        <v>27</v>
      </c>
      <c r="J23" s="137" t="s">
        <v>19</v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">
        <v>36</v>
      </c>
      <c r="F24" s="36"/>
      <c r="G24" s="36"/>
      <c r="H24" s="36"/>
      <c r="I24" s="138" t="s">
        <v>29</v>
      </c>
      <c r="J24" s="137" t="s">
        <v>19</v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37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39</v>
      </c>
      <c r="E30" s="36"/>
      <c r="F30" s="36"/>
      <c r="G30" s="36"/>
      <c r="H30" s="36"/>
      <c r="I30" s="134"/>
      <c r="J30" s="148">
        <f>ROUND(J89,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41</v>
      </c>
      <c r="G32" s="36"/>
      <c r="H32" s="36"/>
      <c r="I32" s="150" t="s">
        <v>40</v>
      </c>
      <c r="J32" s="149" t="s">
        <v>42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2" t="s">
        <v>44</v>
      </c>
      <c r="F33" s="152">
        <f>ROUND((SUM(BE89:BE253)),  2)</f>
        <v>0</v>
      </c>
      <c r="G33" s="36"/>
      <c r="H33" s="36"/>
      <c r="I33" s="153">
        <v>0.20999999999999999</v>
      </c>
      <c r="J33" s="152">
        <f>ROUND(((SUM(BE89:BE253))*I33),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45</v>
      </c>
      <c r="F34" s="152">
        <f>ROUND((SUM(BF89:BF253)),  2)</f>
        <v>0</v>
      </c>
      <c r="G34" s="36"/>
      <c r="H34" s="36"/>
      <c r="I34" s="153">
        <v>0.14999999999999999</v>
      </c>
      <c r="J34" s="152">
        <f>ROUND(((SUM(BF89:BF253))*I34),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46</v>
      </c>
      <c r="F35" s="152">
        <f>ROUND((SUM(BG89:BG253)),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47</v>
      </c>
      <c r="F36" s="152">
        <f>ROUND((SUM(BH89:BH253)),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48</v>
      </c>
      <c r="F37" s="152">
        <f>ROUND((SUM(BI89:BI253)),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Oprava PZS v km 53,716 na trati Kralupy nad Vltavou - Most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01 - Technologická část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Slaný</v>
      </c>
      <c r="G52" s="38"/>
      <c r="H52" s="38"/>
      <c r="I52" s="138" t="s">
        <v>24</v>
      </c>
      <c r="J52" s="70" t="str">
        <f>IF(J12="","",J12)</f>
        <v>19. 2. 2020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>Kejkula</v>
      </c>
      <c r="G54" s="38"/>
      <c r="H54" s="38"/>
      <c r="I54" s="138" t="s">
        <v>32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138" t="s">
        <v>35</v>
      </c>
      <c r="J55" s="34" t="str">
        <f>E24</f>
        <v>Bělehrad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99</v>
      </c>
      <c r="D57" s="170"/>
      <c r="E57" s="170"/>
      <c r="F57" s="170"/>
      <c r="G57" s="170"/>
      <c r="H57" s="170"/>
      <c r="I57" s="171"/>
      <c r="J57" s="172" t="s">
        <v>100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71</v>
      </c>
      <c r="D59" s="38"/>
      <c r="E59" s="38"/>
      <c r="F59" s="38"/>
      <c r="G59" s="38"/>
      <c r="H59" s="38"/>
      <c r="I59" s="134"/>
      <c r="J59" s="100">
        <f>J89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74"/>
      <c r="C60" s="175"/>
      <c r="D60" s="176" t="s">
        <v>102</v>
      </c>
      <c r="E60" s="177"/>
      <c r="F60" s="177"/>
      <c r="G60" s="177"/>
      <c r="H60" s="177"/>
      <c r="I60" s="178"/>
      <c r="J60" s="179">
        <f>J90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4"/>
      <c r="C61" s="175"/>
      <c r="D61" s="176" t="s">
        <v>103</v>
      </c>
      <c r="E61" s="177"/>
      <c r="F61" s="177"/>
      <c r="G61" s="177"/>
      <c r="H61" s="177"/>
      <c r="I61" s="178"/>
      <c r="J61" s="179">
        <f>J127</f>
        <v>0</v>
      </c>
      <c r="K61" s="175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1"/>
      <c r="C62" s="182"/>
      <c r="D62" s="183" t="s">
        <v>104</v>
      </c>
      <c r="E62" s="184"/>
      <c r="F62" s="184"/>
      <c r="G62" s="184"/>
      <c r="H62" s="184"/>
      <c r="I62" s="185"/>
      <c r="J62" s="186">
        <f>J135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4"/>
      <c r="C63" s="175"/>
      <c r="D63" s="176" t="s">
        <v>105</v>
      </c>
      <c r="E63" s="177"/>
      <c r="F63" s="177"/>
      <c r="G63" s="177"/>
      <c r="H63" s="177"/>
      <c r="I63" s="178"/>
      <c r="J63" s="179">
        <f>J145</f>
        <v>0</v>
      </c>
      <c r="K63" s="175"/>
      <c r="L63" s="18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4"/>
      <c r="C64" s="175"/>
      <c r="D64" s="176" t="s">
        <v>106</v>
      </c>
      <c r="E64" s="177"/>
      <c r="F64" s="177"/>
      <c r="G64" s="177"/>
      <c r="H64" s="177"/>
      <c r="I64" s="178"/>
      <c r="J64" s="179">
        <f>J169</f>
        <v>0</v>
      </c>
      <c r="K64" s="175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4"/>
      <c r="C65" s="175"/>
      <c r="D65" s="176" t="s">
        <v>107</v>
      </c>
      <c r="E65" s="177"/>
      <c r="F65" s="177"/>
      <c r="G65" s="177"/>
      <c r="H65" s="177"/>
      <c r="I65" s="178"/>
      <c r="J65" s="179">
        <f>J190</f>
        <v>0</v>
      </c>
      <c r="K65" s="175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4"/>
      <c r="C66" s="175"/>
      <c r="D66" s="176" t="s">
        <v>108</v>
      </c>
      <c r="E66" s="177"/>
      <c r="F66" s="177"/>
      <c r="G66" s="177"/>
      <c r="H66" s="177"/>
      <c r="I66" s="178"/>
      <c r="J66" s="179">
        <f>J194</f>
        <v>0</v>
      </c>
      <c r="K66" s="175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109</v>
      </c>
      <c r="E67" s="177"/>
      <c r="F67" s="177"/>
      <c r="G67" s="177"/>
      <c r="H67" s="177"/>
      <c r="I67" s="178"/>
      <c r="J67" s="179">
        <f>J217</f>
        <v>0</v>
      </c>
      <c r="K67" s="175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110</v>
      </c>
      <c r="E68" s="177"/>
      <c r="F68" s="177"/>
      <c r="G68" s="177"/>
      <c r="H68" s="177"/>
      <c r="I68" s="178"/>
      <c r="J68" s="179">
        <f>J239</f>
        <v>0</v>
      </c>
      <c r="K68" s="175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4"/>
      <c r="C69" s="175"/>
      <c r="D69" s="176" t="s">
        <v>111</v>
      </c>
      <c r="E69" s="177"/>
      <c r="F69" s="177"/>
      <c r="G69" s="177"/>
      <c r="H69" s="177"/>
      <c r="I69" s="178"/>
      <c r="J69" s="179">
        <f>J244</f>
        <v>0</v>
      </c>
      <c r="K69" s="175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6"/>
      <c r="B70" s="37"/>
      <c r="C70" s="38"/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57"/>
      <c r="C71" s="58"/>
      <c r="D71" s="58"/>
      <c r="E71" s="58"/>
      <c r="F71" s="58"/>
      <c r="G71" s="58"/>
      <c r="H71" s="58"/>
      <c r="I71" s="164"/>
      <c r="J71" s="58"/>
      <c r="K71" s="5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="2" customFormat="1" ht="6.96" customHeight="1">
      <c r="A75" s="36"/>
      <c r="B75" s="59"/>
      <c r="C75" s="60"/>
      <c r="D75" s="60"/>
      <c r="E75" s="60"/>
      <c r="F75" s="60"/>
      <c r="G75" s="60"/>
      <c r="H75" s="60"/>
      <c r="I75" s="167"/>
      <c r="J75" s="60"/>
      <c r="K75" s="60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4.96" customHeight="1">
      <c r="A76" s="36"/>
      <c r="B76" s="37"/>
      <c r="C76" s="21" t="s">
        <v>112</v>
      </c>
      <c r="D76" s="38"/>
      <c r="E76" s="38"/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16</v>
      </c>
      <c r="D78" s="38"/>
      <c r="E78" s="38"/>
      <c r="F78" s="38"/>
      <c r="G78" s="38"/>
      <c r="H78" s="38"/>
      <c r="I78" s="134"/>
      <c r="J78" s="38"/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168" t="str">
        <f>E7</f>
        <v>Oprava PZS v km 53,716 na trati Kralupy nad Vltavou - Most</v>
      </c>
      <c r="F79" s="30"/>
      <c r="G79" s="30"/>
      <c r="H79" s="30"/>
      <c r="I79" s="134"/>
      <c r="J79" s="38"/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96</v>
      </c>
      <c r="D80" s="38"/>
      <c r="E80" s="38"/>
      <c r="F80" s="38"/>
      <c r="G80" s="38"/>
      <c r="H80" s="38"/>
      <c r="I80" s="134"/>
      <c r="J80" s="38"/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E9</f>
        <v>01 - Technologická část</v>
      </c>
      <c r="F81" s="38"/>
      <c r="G81" s="38"/>
      <c r="H81" s="38"/>
      <c r="I81" s="134"/>
      <c r="J81" s="38"/>
      <c r="K81" s="38"/>
      <c r="L81" s="13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134"/>
      <c r="J82" s="38"/>
      <c r="K82" s="38"/>
      <c r="L82" s="13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22</v>
      </c>
      <c r="D83" s="38"/>
      <c r="E83" s="38"/>
      <c r="F83" s="25" t="str">
        <f>F12</f>
        <v>Slaný</v>
      </c>
      <c r="G83" s="38"/>
      <c r="H83" s="38"/>
      <c r="I83" s="138" t="s">
        <v>24</v>
      </c>
      <c r="J83" s="70" t="str">
        <f>IF(J12="","",J12)</f>
        <v>19. 2. 2020</v>
      </c>
      <c r="K83" s="38"/>
      <c r="L83" s="13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134"/>
      <c r="J84" s="38"/>
      <c r="K84" s="38"/>
      <c r="L84" s="13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26</v>
      </c>
      <c r="D85" s="38"/>
      <c r="E85" s="38"/>
      <c r="F85" s="25" t="str">
        <f>E15</f>
        <v>Kejkula</v>
      </c>
      <c r="G85" s="38"/>
      <c r="H85" s="38"/>
      <c r="I85" s="138" t="s">
        <v>32</v>
      </c>
      <c r="J85" s="34" t="str">
        <f>E21</f>
        <v xml:space="preserve"> </v>
      </c>
      <c r="K85" s="38"/>
      <c r="L85" s="13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30</v>
      </c>
      <c r="D86" s="38"/>
      <c r="E86" s="38"/>
      <c r="F86" s="25" t="str">
        <f>IF(E18="","",E18)</f>
        <v>Vyplň údaj</v>
      </c>
      <c r="G86" s="38"/>
      <c r="H86" s="38"/>
      <c r="I86" s="138" t="s">
        <v>35</v>
      </c>
      <c r="J86" s="34" t="str">
        <f>E24</f>
        <v>Bělehrad</v>
      </c>
      <c r="K86" s="38"/>
      <c r="L86" s="13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134"/>
      <c r="J87" s="38"/>
      <c r="K87" s="38"/>
      <c r="L87" s="13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88"/>
      <c r="B88" s="189"/>
      <c r="C88" s="190" t="s">
        <v>113</v>
      </c>
      <c r="D88" s="191" t="s">
        <v>58</v>
      </c>
      <c r="E88" s="191" t="s">
        <v>54</v>
      </c>
      <c r="F88" s="191" t="s">
        <v>55</v>
      </c>
      <c r="G88" s="191" t="s">
        <v>114</v>
      </c>
      <c r="H88" s="191" t="s">
        <v>115</v>
      </c>
      <c r="I88" s="192" t="s">
        <v>116</v>
      </c>
      <c r="J88" s="191" t="s">
        <v>100</v>
      </c>
      <c r="K88" s="193" t="s">
        <v>117</v>
      </c>
      <c r="L88" s="194"/>
      <c r="M88" s="90" t="s">
        <v>19</v>
      </c>
      <c r="N88" s="91" t="s">
        <v>43</v>
      </c>
      <c r="O88" s="91" t="s">
        <v>118</v>
      </c>
      <c r="P88" s="91" t="s">
        <v>119</v>
      </c>
      <c r="Q88" s="91" t="s">
        <v>120</v>
      </c>
      <c r="R88" s="91" t="s">
        <v>121</v>
      </c>
      <c r="S88" s="91" t="s">
        <v>122</v>
      </c>
      <c r="T88" s="92" t="s">
        <v>123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36"/>
      <c r="B89" s="37"/>
      <c r="C89" s="97" t="s">
        <v>124</v>
      </c>
      <c r="D89" s="38"/>
      <c r="E89" s="38"/>
      <c r="F89" s="38"/>
      <c r="G89" s="38"/>
      <c r="H89" s="38"/>
      <c r="I89" s="134"/>
      <c r="J89" s="195">
        <f>BK89</f>
        <v>0</v>
      </c>
      <c r="K89" s="38"/>
      <c r="L89" s="42"/>
      <c r="M89" s="93"/>
      <c r="N89" s="196"/>
      <c r="O89" s="94"/>
      <c r="P89" s="197">
        <f>P90+P127+P145+P169+P190+P194+P217+P239+P244</f>
        <v>0</v>
      </c>
      <c r="Q89" s="94"/>
      <c r="R89" s="197">
        <f>R90+R127+R145+R169+R190+R194+R217+R239+R244</f>
        <v>0</v>
      </c>
      <c r="S89" s="94"/>
      <c r="T89" s="198">
        <f>T90+T127+T145+T169+T190+T194+T217+T239+T244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72</v>
      </c>
      <c r="AU89" s="15" t="s">
        <v>101</v>
      </c>
      <c r="BK89" s="199">
        <f>BK90+BK127+BK145+BK169+BK190+BK194+BK217+BK239+BK244</f>
        <v>0</v>
      </c>
    </row>
    <row r="90" s="12" customFormat="1" ht="25.92" customHeight="1">
      <c r="A90" s="12"/>
      <c r="B90" s="200"/>
      <c r="C90" s="201"/>
      <c r="D90" s="202" t="s">
        <v>72</v>
      </c>
      <c r="E90" s="203" t="s">
        <v>125</v>
      </c>
      <c r="F90" s="203" t="s">
        <v>126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SUM(P91:P126)</f>
        <v>0</v>
      </c>
      <c r="Q90" s="208"/>
      <c r="R90" s="209">
        <f>SUM(R91:R126)</f>
        <v>0</v>
      </c>
      <c r="S90" s="208"/>
      <c r="T90" s="210">
        <f>SUM(T91:T126)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81</v>
      </c>
      <c r="AT90" s="212" t="s">
        <v>72</v>
      </c>
      <c r="AU90" s="212" t="s">
        <v>73</v>
      </c>
      <c r="AY90" s="211" t="s">
        <v>127</v>
      </c>
      <c r="BK90" s="213">
        <f>SUM(BK91:BK126)</f>
        <v>0</v>
      </c>
    </row>
    <row r="91" s="2" customFormat="1" ht="21.75" customHeight="1">
      <c r="A91" s="36"/>
      <c r="B91" s="37"/>
      <c r="C91" s="214" t="s">
        <v>81</v>
      </c>
      <c r="D91" s="214" t="s">
        <v>128</v>
      </c>
      <c r="E91" s="215" t="s">
        <v>129</v>
      </c>
      <c r="F91" s="216" t="s">
        <v>130</v>
      </c>
      <c r="G91" s="217" t="s">
        <v>131</v>
      </c>
      <c r="H91" s="218">
        <v>300</v>
      </c>
      <c r="I91" s="219"/>
      <c r="J91" s="220">
        <f>ROUND(I91*H91,2)</f>
        <v>0</v>
      </c>
      <c r="K91" s="216" t="s">
        <v>132</v>
      </c>
      <c r="L91" s="221"/>
      <c r="M91" s="222" t="s">
        <v>19</v>
      </c>
      <c r="N91" s="223" t="s">
        <v>44</v>
      </c>
      <c r="O91" s="82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6" t="s">
        <v>133</v>
      </c>
      <c r="AT91" s="226" t="s">
        <v>128</v>
      </c>
      <c r="AU91" s="226" t="s">
        <v>81</v>
      </c>
      <c r="AY91" s="15" t="s">
        <v>127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5" t="s">
        <v>81</v>
      </c>
      <c r="BK91" s="227">
        <f>ROUND(I91*H91,2)</f>
        <v>0</v>
      </c>
      <c r="BL91" s="15" t="s">
        <v>134</v>
      </c>
      <c r="BM91" s="226" t="s">
        <v>135</v>
      </c>
    </row>
    <row r="92" s="2" customFormat="1" ht="21.75" customHeight="1">
      <c r="A92" s="36"/>
      <c r="B92" s="37"/>
      <c r="C92" s="214" t="s">
        <v>136</v>
      </c>
      <c r="D92" s="214" t="s">
        <v>128</v>
      </c>
      <c r="E92" s="215" t="s">
        <v>137</v>
      </c>
      <c r="F92" s="216" t="s">
        <v>138</v>
      </c>
      <c r="G92" s="217" t="s">
        <v>131</v>
      </c>
      <c r="H92" s="218">
        <v>890</v>
      </c>
      <c r="I92" s="219"/>
      <c r="J92" s="220">
        <f>ROUND(I92*H92,2)</f>
        <v>0</v>
      </c>
      <c r="K92" s="216" t="s">
        <v>132</v>
      </c>
      <c r="L92" s="221"/>
      <c r="M92" s="222" t="s">
        <v>19</v>
      </c>
      <c r="N92" s="223" t="s">
        <v>44</v>
      </c>
      <c r="O92" s="82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6" t="s">
        <v>133</v>
      </c>
      <c r="AT92" s="226" t="s">
        <v>128</v>
      </c>
      <c r="AU92" s="226" t="s">
        <v>81</v>
      </c>
      <c r="AY92" s="15" t="s">
        <v>127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5" t="s">
        <v>81</v>
      </c>
      <c r="BK92" s="227">
        <f>ROUND(I92*H92,2)</f>
        <v>0</v>
      </c>
      <c r="BL92" s="15" t="s">
        <v>134</v>
      </c>
      <c r="BM92" s="226" t="s">
        <v>139</v>
      </c>
    </row>
    <row r="93" s="2" customFormat="1" ht="21.75" customHeight="1">
      <c r="A93" s="36"/>
      <c r="B93" s="37"/>
      <c r="C93" s="214" t="s">
        <v>140</v>
      </c>
      <c r="D93" s="214" t="s">
        <v>128</v>
      </c>
      <c r="E93" s="215" t="s">
        <v>141</v>
      </c>
      <c r="F93" s="216" t="s">
        <v>142</v>
      </c>
      <c r="G93" s="217" t="s">
        <v>131</v>
      </c>
      <c r="H93" s="218">
        <v>50</v>
      </c>
      <c r="I93" s="219"/>
      <c r="J93" s="220">
        <f>ROUND(I93*H93,2)</f>
        <v>0</v>
      </c>
      <c r="K93" s="216" t="s">
        <v>132</v>
      </c>
      <c r="L93" s="221"/>
      <c r="M93" s="222" t="s">
        <v>19</v>
      </c>
      <c r="N93" s="223" t="s">
        <v>44</v>
      </c>
      <c r="O93" s="82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6" t="s">
        <v>133</v>
      </c>
      <c r="AT93" s="226" t="s">
        <v>128</v>
      </c>
      <c r="AU93" s="226" t="s">
        <v>81</v>
      </c>
      <c r="AY93" s="15" t="s">
        <v>127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5" t="s">
        <v>81</v>
      </c>
      <c r="BK93" s="227">
        <f>ROUND(I93*H93,2)</f>
        <v>0</v>
      </c>
      <c r="BL93" s="15" t="s">
        <v>134</v>
      </c>
      <c r="BM93" s="226" t="s">
        <v>143</v>
      </c>
    </row>
    <row r="94" s="2" customFormat="1" ht="21.75" customHeight="1">
      <c r="A94" s="36"/>
      <c r="B94" s="37"/>
      <c r="C94" s="214" t="s">
        <v>144</v>
      </c>
      <c r="D94" s="214" t="s">
        <v>128</v>
      </c>
      <c r="E94" s="215" t="s">
        <v>145</v>
      </c>
      <c r="F94" s="216" t="s">
        <v>146</v>
      </c>
      <c r="G94" s="217" t="s">
        <v>131</v>
      </c>
      <c r="H94" s="218">
        <v>1350</v>
      </c>
      <c r="I94" s="219"/>
      <c r="J94" s="220">
        <f>ROUND(I94*H94,2)</f>
        <v>0</v>
      </c>
      <c r="K94" s="216" t="s">
        <v>132</v>
      </c>
      <c r="L94" s="221"/>
      <c r="M94" s="222" t="s">
        <v>19</v>
      </c>
      <c r="N94" s="223" t="s">
        <v>44</v>
      </c>
      <c r="O94" s="82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6" t="s">
        <v>133</v>
      </c>
      <c r="AT94" s="226" t="s">
        <v>128</v>
      </c>
      <c r="AU94" s="226" t="s">
        <v>81</v>
      </c>
      <c r="AY94" s="15" t="s">
        <v>127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5" t="s">
        <v>81</v>
      </c>
      <c r="BK94" s="227">
        <f>ROUND(I94*H94,2)</f>
        <v>0</v>
      </c>
      <c r="BL94" s="15" t="s">
        <v>134</v>
      </c>
      <c r="BM94" s="226" t="s">
        <v>147</v>
      </c>
    </row>
    <row r="95" s="2" customFormat="1" ht="21.75" customHeight="1">
      <c r="A95" s="36"/>
      <c r="B95" s="37"/>
      <c r="C95" s="214" t="s">
        <v>148</v>
      </c>
      <c r="D95" s="214" t="s">
        <v>128</v>
      </c>
      <c r="E95" s="215" t="s">
        <v>149</v>
      </c>
      <c r="F95" s="216" t="s">
        <v>150</v>
      </c>
      <c r="G95" s="217" t="s">
        <v>131</v>
      </c>
      <c r="H95" s="218">
        <v>1350</v>
      </c>
      <c r="I95" s="219"/>
      <c r="J95" s="220">
        <f>ROUND(I95*H95,2)</f>
        <v>0</v>
      </c>
      <c r="K95" s="216" t="s">
        <v>132</v>
      </c>
      <c r="L95" s="221"/>
      <c r="M95" s="222" t="s">
        <v>19</v>
      </c>
      <c r="N95" s="223" t="s">
        <v>44</v>
      </c>
      <c r="O95" s="82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6" t="s">
        <v>133</v>
      </c>
      <c r="AT95" s="226" t="s">
        <v>128</v>
      </c>
      <c r="AU95" s="226" t="s">
        <v>81</v>
      </c>
      <c r="AY95" s="15" t="s">
        <v>127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5" t="s">
        <v>81</v>
      </c>
      <c r="BK95" s="227">
        <f>ROUND(I95*H95,2)</f>
        <v>0</v>
      </c>
      <c r="BL95" s="15" t="s">
        <v>134</v>
      </c>
      <c r="BM95" s="226" t="s">
        <v>151</v>
      </c>
    </row>
    <row r="96" s="2" customFormat="1" ht="21.75" customHeight="1">
      <c r="A96" s="36"/>
      <c r="B96" s="37"/>
      <c r="C96" s="214" t="s">
        <v>152</v>
      </c>
      <c r="D96" s="214" t="s">
        <v>128</v>
      </c>
      <c r="E96" s="215" t="s">
        <v>153</v>
      </c>
      <c r="F96" s="216" t="s">
        <v>154</v>
      </c>
      <c r="G96" s="217" t="s">
        <v>131</v>
      </c>
      <c r="H96" s="218">
        <v>880</v>
      </c>
      <c r="I96" s="219"/>
      <c r="J96" s="220">
        <f>ROUND(I96*H96,2)</f>
        <v>0</v>
      </c>
      <c r="K96" s="216" t="s">
        <v>132</v>
      </c>
      <c r="L96" s="221"/>
      <c r="M96" s="222" t="s">
        <v>19</v>
      </c>
      <c r="N96" s="223" t="s">
        <v>44</v>
      </c>
      <c r="O96" s="82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6" t="s">
        <v>133</v>
      </c>
      <c r="AT96" s="226" t="s">
        <v>128</v>
      </c>
      <c r="AU96" s="226" t="s">
        <v>81</v>
      </c>
      <c r="AY96" s="15" t="s">
        <v>127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5" t="s">
        <v>81</v>
      </c>
      <c r="BK96" s="227">
        <f>ROUND(I96*H96,2)</f>
        <v>0</v>
      </c>
      <c r="BL96" s="15" t="s">
        <v>134</v>
      </c>
      <c r="BM96" s="226" t="s">
        <v>155</v>
      </c>
    </row>
    <row r="97" s="2" customFormat="1" ht="21.75" customHeight="1">
      <c r="A97" s="36"/>
      <c r="B97" s="37"/>
      <c r="C97" s="214" t="s">
        <v>156</v>
      </c>
      <c r="D97" s="214" t="s">
        <v>128</v>
      </c>
      <c r="E97" s="215" t="s">
        <v>157</v>
      </c>
      <c r="F97" s="216" t="s">
        <v>158</v>
      </c>
      <c r="G97" s="217" t="s">
        <v>131</v>
      </c>
      <c r="H97" s="218">
        <v>1350</v>
      </c>
      <c r="I97" s="219"/>
      <c r="J97" s="220">
        <f>ROUND(I97*H97,2)</f>
        <v>0</v>
      </c>
      <c r="K97" s="216" t="s">
        <v>132</v>
      </c>
      <c r="L97" s="221"/>
      <c r="M97" s="222" t="s">
        <v>19</v>
      </c>
      <c r="N97" s="223" t="s">
        <v>44</v>
      </c>
      <c r="O97" s="82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6" t="s">
        <v>133</v>
      </c>
      <c r="AT97" s="226" t="s">
        <v>128</v>
      </c>
      <c r="AU97" s="226" t="s">
        <v>81</v>
      </c>
      <c r="AY97" s="15" t="s">
        <v>127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5" t="s">
        <v>81</v>
      </c>
      <c r="BK97" s="227">
        <f>ROUND(I97*H97,2)</f>
        <v>0</v>
      </c>
      <c r="BL97" s="15" t="s">
        <v>134</v>
      </c>
      <c r="BM97" s="226" t="s">
        <v>159</v>
      </c>
    </row>
    <row r="98" s="2" customFormat="1" ht="21.75" customHeight="1">
      <c r="A98" s="36"/>
      <c r="B98" s="37"/>
      <c r="C98" s="214" t="s">
        <v>160</v>
      </c>
      <c r="D98" s="214" t="s">
        <v>128</v>
      </c>
      <c r="E98" s="215" t="s">
        <v>161</v>
      </c>
      <c r="F98" s="216" t="s">
        <v>162</v>
      </c>
      <c r="G98" s="217" t="s">
        <v>131</v>
      </c>
      <c r="H98" s="218">
        <v>8</v>
      </c>
      <c r="I98" s="219"/>
      <c r="J98" s="220">
        <f>ROUND(I98*H98,2)</f>
        <v>0</v>
      </c>
      <c r="K98" s="216" t="s">
        <v>132</v>
      </c>
      <c r="L98" s="221"/>
      <c r="M98" s="222" t="s">
        <v>19</v>
      </c>
      <c r="N98" s="223" t="s">
        <v>44</v>
      </c>
      <c r="O98" s="82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6" t="s">
        <v>163</v>
      </c>
      <c r="AT98" s="226" t="s">
        <v>128</v>
      </c>
      <c r="AU98" s="226" t="s">
        <v>81</v>
      </c>
      <c r="AY98" s="15" t="s">
        <v>127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5" t="s">
        <v>81</v>
      </c>
      <c r="BK98" s="227">
        <f>ROUND(I98*H98,2)</f>
        <v>0</v>
      </c>
      <c r="BL98" s="15" t="s">
        <v>163</v>
      </c>
      <c r="BM98" s="226" t="s">
        <v>164</v>
      </c>
    </row>
    <row r="99" s="2" customFormat="1" ht="21.75" customHeight="1">
      <c r="A99" s="36"/>
      <c r="B99" s="37"/>
      <c r="C99" s="214" t="s">
        <v>165</v>
      </c>
      <c r="D99" s="214" t="s">
        <v>128</v>
      </c>
      <c r="E99" s="215" t="s">
        <v>166</v>
      </c>
      <c r="F99" s="216" t="s">
        <v>167</v>
      </c>
      <c r="G99" s="217" t="s">
        <v>131</v>
      </c>
      <c r="H99" s="218">
        <v>8</v>
      </c>
      <c r="I99" s="219"/>
      <c r="J99" s="220">
        <f>ROUND(I99*H99,2)</f>
        <v>0</v>
      </c>
      <c r="K99" s="216" t="s">
        <v>132</v>
      </c>
      <c r="L99" s="221"/>
      <c r="M99" s="222" t="s">
        <v>19</v>
      </c>
      <c r="N99" s="223" t="s">
        <v>44</v>
      </c>
      <c r="O99" s="82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6" t="s">
        <v>83</v>
      </c>
      <c r="AT99" s="226" t="s">
        <v>128</v>
      </c>
      <c r="AU99" s="226" t="s">
        <v>81</v>
      </c>
      <c r="AY99" s="15" t="s">
        <v>127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5" t="s">
        <v>81</v>
      </c>
      <c r="BK99" s="227">
        <f>ROUND(I99*H99,2)</f>
        <v>0</v>
      </c>
      <c r="BL99" s="15" t="s">
        <v>81</v>
      </c>
      <c r="BM99" s="226" t="s">
        <v>168</v>
      </c>
    </row>
    <row r="100" s="2" customFormat="1" ht="21.75" customHeight="1">
      <c r="A100" s="36"/>
      <c r="B100" s="37"/>
      <c r="C100" s="214" t="s">
        <v>169</v>
      </c>
      <c r="D100" s="214" t="s">
        <v>128</v>
      </c>
      <c r="E100" s="215" t="s">
        <v>170</v>
      </c>
      <c r="F100" s="216" t="s">
        <v>171</v>
      </c>
      <c r="G100" s="217" t="s">
        <v>131</v>
      </c>
      <c r="H100" s="218">
        <v>10</v>
      </c>
      <c r="I100" s="219"/>
      <c r="J100" s="220">
        <f>ROUND(I100*H100,2)</f>
        <v>0</v>
      </c>
      <c r="K100" s="216" t="s">
        <v>132</v>
      </c>
      <c r="L100" s="221"/>
      <c r="M100" s="222" t="s">
        <v>19</v>
      </c>
      <c r="N100" s="223" t="s">
        <v>44</v>
      </c>
      <c r="O100" s="82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6" t="s">
        <v>83</v>
      </c>
      <c r="AT100" s="226" t="s">
        <v>128</v>
      </c>
      <c r="AU100" s="226" t="s">
        <v>81</v>
      </c>
      <c r="AY100" s="15" t="s">
        <v>127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5" t="s">
        <v>81</v>
      </c>
      <c r="BK100" s="227">
        <f>ROUND(I100*H100,2)</f>
        <v>0</v>
      </c>
      <c r="BL100" s="15" t="s">
        <v>81</v>
      </c>
      <c r="BM100" s="226" t="s">
        <v>172</v>
      </c>
    </row>
    <row r="101" s="2" customFormat="1" ht="21.75" customHeight="1">
      <c r="A101" s="36"/>
      <c r="B101" s="37"/>
      <c r="C101" s="214" t="s">
        <v>173</v>
      </c>
      <c r="D101" s="214" t="s">
        <v>128</v>
      </c>
      <c r="E101" s="215" t="s">
        <v>174</v>
      </c>
      <c r="F101" s="216" t="s">
        <v>175</v>
      </c>
      <c r="G101" s="217" t="s">
        <v>131</v>
      </c>
      <c r="H101" s="218">
        <v>188</v>
      </c>
      <c r="I101" s="219"/>
      <c r="J101" s="220">
        <f>ROUND(I101*H101,2)</f>
        <v>0</v>
      </c>
      <c r="K101" s="216" t="s">
        <v>132</v>
      </c>
      <c r="L101" s="221"/>
      <c r="M101" s="222" t="s">
        <v>19</v>
      </c>
      <c r="N101" s="223" t="s">
        <v>44</v>
      </c>
      <c r="O101" s="82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6" t="s">
        <v>83</v>
      </c>
      <c r="AT101" s="226" t="s">
        <v>128</v>
      </c>
      <c r="AU101" s="226" t="s">
        <v>81</v>
      </c>
      <c r="AY101" s="15" t="s">
        <v>127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5" t="s">
        <v>81</v>
      </c>
      <c r="BK101" s="227">
        <f>ROUND(I101*H101,2)</f>
        <v>0</v>
      </c>
      <c r="BL101" s="15" t="s">
        <v>81</v>
      </c>
      <c r="BM101" s="226" t="s">
        <v>176</v>
      </c>
    </row>
    <row r="102" s="2" customFormat="1" ht="21.75" customHeight="1">
      <c r="A102" s="36"/>
      <c r="B102" s="37"/>
      <c r="C102" s="214" t="s">
        <v>177</v>
      </c>
      <c r="D102" s="214" t="s">
        <v>128</v>
      </c>
      <c r="E102" s="215" t="s">
        <v>178</v>
      </c>
      <c r="F102" s="216" t="s">
        <v>179</v>
      </c>
      <c r="G102" s="217" t="s">
        <v>131</v>
      </c>
      <c r="H102" s="218">
        <v>30</v>
      </c>
      <c r="I102" s="219"/>
      <c r="J102" s="220">
        <f>ROUND(I102*H102,2)</f>
        <v>0</v>
      </c>
      <c r="K102" s="216" t="s">
        <v>132</v>
      </c>
      <c r="L102" s="221"/>
      <c r="M102" s="222" t="s">
        <v>19</v>
      </c>
      <c r="N102" s="223" t="s">
        <v>44</v>
      </c>
      <c r="O102" s="82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6" t="s">
        <v>83</v>
      </c>
      <c r="AT102" s="226" t="s">
        <v>128</v>
      </c>
      <c r="AU102" s="226" t="s">
        <v>81</v>
      </c>
      <c r="AY102" s="15" t="s">
        <v>127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5" t="s">
        <v>81</v>
      </c>
      <c r="BK102" s="227">
        <f>ROUND(I102*H102,2)</f>
        <v>0</v>
      </c>
      <c r="BL102" s="15" t="s">
        <v>81</v>
      </c>
      <c r="BM102" s="226" t="s">
        <v>180</v>
      </c>
    </row>
    <row r="103" s="2" customFormat="1" ht="44.25" customHeight="1">
      <c r="A103" s="36"/>
      <c r="B103" s="37"/>
      <c r="C103" s="228" t="s">
        <v>181</v>
      </c>
      <c r="D103" s="228" t="s">
        <v>182</v>
      </c>
      <c r="E103" s="229" t="s">
        <v>183</v>
      </c>
      <c r="F103" s="230" t="s">
        <v>184</v>
      </c>
      <c r="G103" s="231" t="s">
        <v>131</v>
      </c>
      <c r="H103" s="232">
        <v>300</v>
      </c>
      <c r="I103" s="233"/>
      <c r="J103" s="234">
        <f>ROUND(I103*H103,2)</f>
        <v>0</v>
      </c>
      <c r="K103" s="230" t="s">
        <v>132</v>
      </c>
      <c r="L103" s="42"/>
      <c r="M103" s="235" t="s">
        <v>19</v>
      </c>
      <c r="N103" s="236" t="s">
        <v>44</v>
      </c>
      <c r="O103" s="82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6" t="s">
        <v>81</v>
      </c>
      <c r="AT103" s="226" t="s">
        <v>182</v>
      </c>
      <c r="AU103" s="226" t="s">
        <v>81</v>
      </c>
      <c r="AY103" s="15" t="s">
        <v>127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5" t="s">
        <v>81</v>
      </c>
      <c r="BK103" s="227">
        <f>ROUND(I103*H103,2)</f>
        <v>0</v>
      </c>
      <c r="BL103" s="15" t="s">
        <v>81</v>
      </c>
      <c r="BM103" s="226" t="s">
        <v>185</v>
      </c>
    </row>
    <row r="104" s="2" customFormat="1" ht="44.25" customHeight="1">
      <c r="A104" s="36"/>
      <c r="B104" s="37"/>
      <c r="C104" s="228" t="s">
        <v>186</v>
      </c>
      <c r="D104" s="228" t="s">
        <v>182</v>
      </c>
      <c r="E104" s="229" t="s">
        <v>187</v>
      </c>
      <c r="F104" s="230" t="s">
        <v>188</v>
      </c>
      <c r="G104" s="231" t="s">
        <v>131</v>
      </c>
      <c r="H104" s="232">
        <v>880</v>
      </c>
      <c r="I104" s="233"/>
      <c r="J104" s="234">
        <f>ROUND(I104*H104,2)</f>
        <v>0</v>
      </c>
      <c r="K104" s="230" t="s">
        <v>132</v>
      </c>
      <c r="L104" s="42"/>
      <c r="M104" s="235" t="s">
        <v>19</v>
      </c>
      <c r="N104" s="236" t="s">
        <v>44</v>
      </c>
      <c r="O104" s="82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6" t="s">
        <v>81</v>
      </c>
      <c r="AT104" s="226" t="s">
        <v>182</v>
      </c>
      <c r="AU104" s="226" t="s">
        <v>81</v>
      </c>
      <c r="AY104" s="15" t="s">
        <v>127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5" t="s">
        <v>81</v>
      </c>
      <c r="BK104" s="227">
        <f>ROUND(I104*H104,2)</f>
        <v>0</v>
      </c>
      <c r="BL104" s="15" t="s">
        <v>81</v>
      </c>
      <c r="BM104" s="226" t="s">
        <v>189</v>
      </c>
    </row>
    <row r="105" s="2" customFormat="1" ht="44.25" customHeight="1">
      <c r="A105" s="36"/>
      <c r="B105" s="37"/>
      <c r="C105" s="228" t="s">
        <v>190</v>
      </c>
      <c r="D105" s="228" t="s">
        <v>182</v>
      </c>
      <c r="E105" s="229" t="s">
        <v>191</v>
      </c>
      <c r="F105" s="230" t="s">
        <v>192</v>
      </c>
      <c r="G105" s="231" t="s">
        <v>131</v>
      </c>
      <c r="H105" s="232">
        <v>940</v>
      </c>
      <c r="I105" s="233"/>
      <c r="J105" s="234">
        <f>ROUND(I105*H105,2)</f>
        <v>0</v>
      </c>
      <c r="K105" s="230" t="s">
        <v>132</v>
      </c>
      <c r="L105" s="42"/>
      <c r="M105" s="235" t="s">
        <v>19</v>
      </c>
      <c r="N105" s="236" t="s">
        <v>44</v>
      </c>
      <c r="O105" s="82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6" t="s">
        <v>81</v>
      </c>
      <c r="AT105" s="226" t="s">
        <v>182</v>
      </c>
      <c r="AU105" s="226" t="s">
        <v>81</v>
      </c>
      <c r="AY105" s="15" t="s">
        <v>127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5" t="s">
        <v>81</v>
      </c>
      <c r="BK105" s="227">
        <f>ROUND(I105*H105,2)</f>
        <v>0</v>
      </c>
      <c r="BL105" s="15" t="s">
        <v>81</v>
      </c>
      <c r="BM105" s="226" t="s">
        <v>193</v>
      </c>
    </row>
    <row r="106" s="2" customFormat="1" ht="44.25" customHeight="1">
      <c r="A106" s="36"/>
      <c r="B106" s="37"/>
      <c r="C106" s="228" t="s">
        <v>194</v>
      </c>
      <c r="D106" s="228" t="s">
        <v>182</v>
      </c>
      <c r="E106" s="229" t="s">
        <v>195</v>
      </c>
      <c r="F106" s="230" t="s">
        <v>196</v>
      </c>
      <c r="G106" s="231" t="s">
        <v>131</v>
      </c>
      <c r="H106" s="232">
        <v>1350</v>
      </c>
      <c r="I106" s="233"/>
      <c r="J106" s="234">
        <f>ROUND(I106*H106,2)</f>
        <v>0</v>
      </c>
      <c r="K106" s="230" t="s">
        <v>132</v>
      </c>
      <c r="L106" s="42"/>
      <c r="M106" s="235" t="s">
        <v>19</v>
      </c>
      <c r="N106" s="236" t="s">
        <v>44</v>
      </c>
      <c r="O106" s="82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6" t="s">
        <v>81</v>
      </c>
      <c r="AT106" s="226" t="s">
        <v>182</v>
      </c>
      <c r="AU106" s="226" t="s">
        <v>81</v>
      </c>
      <c r="AY106" s="15" t="s">
        <v>127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5" t="s">
        <v>81</v>
      </c>
      <c r="BK106" s="227">
        <f>ROUND(I106*H106,2)</f>
        <v>0</v>
      </c>
      <c r="BL106" s="15" t="s">
        <v>81</v>
      </c>
      <c r="BM106" s="226" t="s">
        <v>197</v>
      </c>
    </row>
    <row r="107" s="2" customFormat="1" ht="44.25" customHeight="1">
      <c r="A107" s="36"/>
      <c r="B107" s="37"/>
      <c r="C107" s="228" t="s">
        <v>198</v>
      </c>
      <c r="D107" s="228" t="s">
        <v>182</v>
      </c>
      <c r="E107" s="229" t="s">
        <v>199</v>
      </c>
      <c r="F107" s="230" t="s">
        <v>200</v>
      </c>
      <c r="G107" s="231" t="s">
        <v>131</v>
      </c>
      <c r="H107" s="232">
        <v>1350</v>
      </c>
      <c r="I107" s="233"/>
      <c r="J107" s="234">
        <f>ROUND(I107*H107,2)</f>
        <v>0</v>
      </c>
      <c r="K107" s="230" t="s">
        <v>132</v>
      </c>
      <c r="L107" s="42"/>
      <c r="M107" s="235" t="s">
        <v>19</v>
      </c>
      <c r="N107" s="236" t="s">
        <v>44</v>
      </c>
      <c r="O107" s="82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6" t="s">
        <v>81</v>
      </c>
      <c r="AT107" s="226" t="s">
        <v>182</v>
      </c>
      <c r="AU107" s="226" t="s">
        <v>81</v>
      </c>
      <c r="AY107" s="15" t="s">
        <v>127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5" t="s">
        <v>81</v>
      </c>
      <c r="BK107" s="227">
        <f>ROUND(I107*H107,2)</f>
        <v>0</v>
      </c>
      <c r="BL107" s="15" t="s">
        <v>81</v>
      </c>
      <c r="BM107" s="226" t="s">
        <v>201</v>
      </c>
    </row>
    <row r="108" s="2" customFormat="1" ht="33" customHeight="1">
      <c r="A108" s="36"/>
      <c r="B108" s="37"/>
      <c r="C108" s="228" t="s">
        <v>202</v>
      </c>
      <c r="D108" s="228" t="s">
        <v>182</v>
      </c>
      <c r="E108" s="229" t="s">
        <v>203</v>
      </c>
      <c r="F108" s="230" t="s">
        <v>204</v>
      </c>
      <c r="G108" s="231" t="s">
        <v>131</v>
      </c>
      <c r="H108" s="232">
        <v>244</v>
      </c>
      <c r="I108" s="233"/>
      <c r="J108" s="234">
        <f>ROUND(I108*H108,2)</f>
        <v>0</v>
      </c>
      <c r="K108" s="230" t="s">
        <v>132</v>
      </c>
      <c r="L108" s="42"/>
      <c r="M108" s="235" t="s">
        <v>19</v>
      </c>
      <c r="N108" s="236" t="s">
        <v>44</v>
      </c>
      <c r="O108" s="82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6" t="s">
        <v>81</v>
      </c>
      <c r="AT108" s="226" t="s">
        <v>182</v>
      </c>
      <c r="AU108" s="226" t="s">
        <v>81</v>
      </c>
      <c r="AY108" s="15" t="s">
        <v>127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5" t="s">
        <v>81</v>
      </c>
      <c r="BK108" s="227">
        <f>ROUND(I108*H108,2)</f>
        <v>0</v>
      </c>
      <c r="BL108" s="15" t="s">
        <v>81</v>
      </c>
      <c r="BM108" s="226" t="s">
        <v>205</v>
      </c>
    </row>
    <row r="109" s="2" customFormat="1" ht="44.25" customHeight="1">
      <c r="A109" s="36"/>
      <c r="B109" s="37"/>
      <c r="C109" s="228" t="s">
        <v>8</v>
      </c>
      <c r="D109" s="228" t="s">
        <v>182</v>
      </c>
      <c r="E109" s="229" t="s">
        <v>206</v>
      </c>
      <c r="F109" s="230" t="s">
        <v>207</v>
      </c>
      <c r="G109" s="231" t="s">
        <v>208</v>
      </c>
      <c r="H109" s="232">
        <v>2</v>
      </c>
      <c r="I109" s="233"/>
      <c r="J109" s="234">
        <f>ROUND(I109*H109,2)</f>
        <v>0</v>
      </c>
      <c r="K109" s="230" t="s">
        <v>132</v>
      </c>
      <c r="L109" s="42"/>
      <c r="M109" s="235" t="s">
        <v>19</v>
      </c>
      <c r="N109" s="236" t="s">
        <v>44</v>
      </c>
      <c r="O109" s="82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26" t="s">
        <v>81</v>
      </c>
      <c r="AT109" s="226" t="s">
        <v>182</v>
      </c>
      <c r="AU109" s="226" t="s">
        <v>81</v>
      </c>
      <c r="AY109" s="15" t="s">
        <v>127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5" t="s">
        <v>81</v>
      </c>
      <c r="BK109" s="227">
        <f>ROUND(I109*H109,2)</f>
        <v>0</v>
      </c>
      <c r="BL109" s="15" t="s">
        <v>81</v>
      </c>
      <c r="BM109" s="226" t="s">
        <v>209</v>
      </c>
    </row>
    <row r="110" s="2" customFormat="1" ht="44.25" customHeight="1">
      <c r="A110" s="36"/>
      <c r="B110" s="37"/>
      <c r="C110" s="228" t="s">
        <v>210</v>
      </c>
      <c r="D110" s="228" t="s">
        <v>182</v>
      </c>
      <c r="E110" s="229" t="s">
        <v>211</v>
      </c>
      <c r="F110" s="230" t="s">
        <v>212</v>
      </c>
      <c r="G110" s="231" t="s">
        <v>208</v>
      </c>
      <c r="H110" s="232">
        <v>2</v>
      </c>
      <c r="I110" s="233"/>
      <c r="J110" s="234">
        <f>ROUND(I110*H110,2)</f>
        <v>0</v>
      </c>
      <c r="K110" s="230" t="s">
        <v>132</v>
      </c>
      <c r="L110" s="42"/>
      <c r="M110" s="235" t="s">
        <v>19</v>
      </c>
      <c r="N110" s="236" t="s">
        <v>44</v>
      </c>
      <c r="O110" s="82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6" t="s">
        <v>81</v>
      </c>
      <c r="AT110" s="226" t="s">
        <v>182</v>
      </c>
      <c r="AU110" s="226" t="s">
        <v>81</v>
      </c>
      <c r="AY110" s="15" t="s">
        <v>127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5" t="s">
        <v>81</v>
      </c>
      <c r="BK110" s="227">
        <f>ROUND(I110*H110,2)</f>
        <v>0</v>
      </c>
      <c r="BL110" s="15" t="s">
        <v>81</v>
      </c>
      <c r="BM110" s="226" t="s">
        <v>213</v>
      </c>
    </row>
    <row r="111" s="2" customFormat="1" ht="44.25" customHeight="1">
      <c r="A111" s="36"/>
      <c r="B111" s="37"/>
      <c r="C111" s="228" t="s">
        <v>214</v>
      </c>
      <c r="D111" s="228" t="s">
        <v>182</v>
      </c>
      <c r="E111" s="229" t="s">
        <v>215</v>
      </c>
      <c r="F111" s="230" t="s">
        <v>216</v>
      </c>
      <c r="G111" s="231" t="s">
        <v>208</v>
      </c>
      <c r="H111" s="232">
        <v>2</v>
      </c>
      <c r="I111" s="233"/>
      <c r="J111" s="234">
        <f>ROUND(I111*H111,2)</f>
        <v>0</v>
      </c>
      <c r="K111" s="230" t="s">
        <v>132</v>
      </c>
      <c r="L111" s="42"/>
      <c r="M111" s="235" t="s">
        <v>19</v>
      </c>
      <c r="N111" s="236" t="s">
        <v>44</v>
      </c>
      <c r="O111" s="82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26" t="s">
        <v>81</v>
      </c>
      <c r="AT111" s="226" t="s">
        <v>182</v>
      </c>
      <c r="AU111" s="226" t="s">
        <v>81</v>
      </c>
      <c r="AY111" s="15" t="s">
        <v>127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5" t="s">
        <v>81</v>
      </c>
      <c r="BK111" s="227">
        <f>ROUND(I111*H111,2)</f>
        <v>0</v>
      </c>
      <c r="BL111" s="15" t="s">
        <v>81</v>
      </c>
      <c r="BM111" s="226" t="s">
        <v>217</v>
      </c>
    </row>
    <row r="112" s="2" customFormat="1" ht="44.25" customHeight="1">
      <c r="A112" s="36"/>
      <c r="B112" s="37"/>
      <c r="C112" s="228" t="s">
        <v>218</v>
      </c>
      <c r="D112" s="228" t="s">
        <v>182</v>
      </c>
      <c r="E112" s="229" t="s">
        <v>219</v>
      </c>
      <c r="F112" s="230" t="s">
        <v>220</v>
      </c>
      <c r="G112" s="231" t="s">
        <v>208</v>
      </c>
      <c r="H112" s="232">
        <v>2</v>
      </c>
      <c r="I112" s="233"/>
      <c r="J112" s="234">
        <f>ROUND(I112*H112,2)</f>
        <v>0</v>
      </c>
      <c r="K112" s="230" t="s">
        <v>132</v>
      </c>
      <c r="L112" s="42"/>
      <c r="M112" s="235" t="s">
        <v>19</v>
      </c>
      <c r="N112" s="236" t="s">
        <v>44</v>
      </c>
      <c r="O112" s="82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6" t="s">
        <v>81</v>
      </c>
      <c r="AT112" s="226" t="s">
        <v>182</v>
      </c>
      <c r="AU112" s="226" t="s">
        <v>81</v>
      </c>
      <c r="AY112" s="15" t="s">
        <v>127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5" t="s">
        <v>81</v>
      </c>
      <c r="BK112" s="227">
        <f>ROUND(I112*H112,2)</f>
        <v>0</v>
      </c>
      <c r="BL112" s="15" t="s">
        <v>81</v>
      </c>
      <c r="BM112" s="226" t="s">
        <v>221</v>
      </c>
    </row>
    <row r="113" s="2" customFormat="1" ht="44.25" customHeight="1">
      <c r="A113" s="36"/>
      <c r="B113" s="37"/>
      <c r="C113" s="228" t="s">
        <v>222</v>
      </c>
      <c r="D113" s="228" t="s">
        <v>182</v>
      </c>
      <c r="E113" s="229" t="s">
        <v>223</v>
      </c>
      <c r="F113" s="230" t="s">
        <v>224</v>
      </c>
      <c r="G113" s="231" t="s">
        <v>208</v>
      </c>
      <c r="H113" s="232">
        <v>2</v>
      </c>
      <c r="I113" s="233"/>
      <c r="J113" s="234">
        <f>ROUND(I113*H113,2)</f>
        <v>0</v>
      </c>
      <c r="K113" s="230" t="s">
        <v>132</v>
      </c>
      <c r="L113" s="42"/>
      <c r="M113" s="235" t="s">
        <v>19</v>
      </c>
      <c r="N113" s="236" t="s">
        <v>44</v>
      </c>
      <c r="O113" s="82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6" t="s">
        <v>81</v>
      </c>
      <c r="AT113" s="226" t="s">
        <v>182</v>
      </c>
      <c r="AU113" s="226" t="s">
        <v>81</v>
      </c>
      <c r="AY113" s="15" t="s">
        <v>127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5" t="s">
        <v>81</v>
      </c>
      <c r="BK113" s="227">
        <f>ROUND(I113*H113,2)</f>
        <v>0</v>
      </c>
      <c r="BL113" s="15" t="s">
        <v>81</v>
      </c>
      <c r="BM113" s="226" t="s">
        <v>225</v>
      </c>
    </row>
    <row r="114" s="2" customFormat="1" ht="33" customHeight="1">
      <c r="A114" s="36"/>
      <c r="B114" s="37"/>
      <c r="C114" s="228" t="s">
        <v>226</v>
      </c>
      <c r="D114" s="228" t="s">
        <v>182</v>
      </c>
      <c r="E114" s="229" t="s">
        <v>227</v>
      </c>
      <c r="F114" s="230" t="s">
        <v>228</v>
      </c>
      <c r="G114" s="231" t="s">
        <v>208</v>
      </c>
      <c r="H114" s="232">
        <v>4</v>
      </c>
      <c r="I114" s="233"/>
      <c r="J114" s="234">
        <f>ROUND(I114*H114,2)</f>
        <v>0</v>
      </c>
      <c r="K114" s="230" t="s">
        <v>132</v>
      </c>
      <c r="L114" s="42"/>
      <c r="M114" s="235" t="s">
        <v>19</v>
      </c>
      <c r="N114" s="236" t="s">
        <v>44</v>
      </c>
      <c r="O114" s="82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6" t="s">
        <v>81</v>
      </c>
      <c r="AT114" s="226" t="s">
        <v>182</v>
      </c>
      <c r="AU114" s="226" t="s">
        <v>81</v>
      </c>
      <c r="AY114" s="15" t="s">
        <v>127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5" t="s">
        <v>81</v>
      </c>
      <c r="BK114" s="227">
        <f>ROUND(I114*H114,2)</f>
        <v>0</v>
      </c>
      <c r="BL114" s="15" t="s">
        <v>81</v>
      </c>
      <c r="BM114" s="226" t="s">
        <v>229</v>
      </c>
    </row>
    <row r="115" s="2" customFormat="1" ht="21.75" customHeight="1">
      <c r="A115" s="36"/>
      <c r="B115" s="37"/>
      <c r="C115" s="228" t="s">
        <v>230</v>
      </c>
      <c r="D115" s="228" t="s">
        <v>182</v>
      </c>
      <c r="E115" s="229" t="s">
        <v>231</v>
      </c>
      <c r="F115" s="230" t="s">
        <v>232</v>
      </c>
      <c r="G115" s="231" t="s">
        <v>208</v>
      </c>
      <c r="H115" s="232">
        <v>2</v>
      </c>
      <c r="I115" s="233"/>
      <c r="J115" s="234">
        <f>ROUND(I115*H115,2)</f>
        <v>0</v>
      </c>
      <c r="K115" s="230" t="s">
        <v>132</v>
      </c>
      <c r="L115" s="42"/>
      <c r="M115" s="235" t="s">
        <v>19</v>
      </c>
      <c r="N115" s="236" t="s">
        <v>44</v>
      </c>
      <c r="O115" s="82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6" t="s">
        <v>81</v>
      </c>
      <c r="AT115" s="226" t="s">
        <v>182</v>
      </c>
      <c r="AU115" s="226" t="s">
        <v>81</v>
      </c>
      <c r="AY115" s="15" t="s">
        <v>127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5" t="s">
        <v>81</v>
      </c>
      <c r="BK115" s="227">
        <f>ROUND(I115*H115,2)</f>
        <v>0</v>
      </c>
      <c r="BL115" s="15" t="s">
        <v>81</v>
      </c>
      <c r="BM115" s="226" t="s">
        <v>233</v>
      </c>
    </row>
    <row r="116" s="2" customFormat="1" ht="33" customHeight="1">
      <c r="A116" s="36"/>
      <c r="B116" s="37"/>
      <c r="C116" s="228" t="s">
        <v>234</v>
      </c>
      <c r="D116" s="228" t="s">
        <v>182</v>
      </c>
      <c r="E116" s="229" t="s">
        <v>235</v>
      </c>
      <c r="F116" s="230" t="s">
        <v>236</v>
      </c>
      <c r="G116" s="231" t="s">
        <v>131</v>
      </c>
      <c r="H116" s="232">
        <v>5</v>
      </c>
      <c r="I116" s="233"/>
      <c r="J116" s="234">
        <f>ROUND(I116*H116,2)</f>
        <v>0</v>
      </c>
      <c r="K116" s="230" t="s">
        <v>132</v>
      </c>
      <c r="L116" s="42"/>
      <c r="M116" s="235" t="s">
        <v>19</v>
      </c>
      <c r="N116" s="236" t="s">
        <v>44</v>
      </c>
      <c r="O116" s="82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26" t="s">
        <v>81</v>
      </c>
      <c r="AT116" s="226" t="s">
        <v>182</v>
      </c>
      <c r="AU116" s="226" t="s">
        <v>81</v>
      </c>
      <c r="AY116" s="15" t="s">
        <v>127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5" t="s">
        <v>81</v>
      </c>
      <c r="BK116" s="227">
        <f>ROUND(I116*H116,2)</f>
        <v>0</v>
      </c>
      <c r="BL116" s="15" t="s">
        <v>81</v>
      </c>
      <c r="BM116" s="226" t="s">
        <v>237</v>
      </c>
    </row>
    <row r="117" s="2" customFormat="1" ht="33" customHeight="1">
      <c r="A117" s="36"/>
      <c r="B117" s="37"/>
      <c r="C117" s="228" t="s">
        <v>7</v>
      </c>
      <c r="D117" s="228" t="s">
        <v>182</v>
      </c>
      <c r="E117" s="229" t="s">
        <v>238</v>
      </c>
      <c r="F117" s="230" t="s">
        <v>239</v>
      </c>
      <c r="G117" s="231" t="s">
        <v>208</v>
      </c>
      <c r="H117" s="232">
        <v>8</v>
      </c>
      <c r="I117" s="233"/>
      <c r="J117" s="234">
        <f>ROUND(I117*H117,2)</f>
        <v>0</v>
      </c>
      <c r="K117" s="230" t="s">
        <v>132</v>
      </c>
      <c r="L117" s="42"/>
      <c r="M117" s="235" t="s">
        <v>19</v>
      </c>
      <c r="N117" s="236" t="s">
        <v>44</v>
      </c>
      <c r="O117" s="82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6" t="s">
        <v>81</v>
      </c>
      <c r="AT117" s="226" t="s">
        <v>182</v>
      </c>
      <c r="AU117" s="226" t="s">
        <v>81</v>
      </c>
      <c r="AY117" s="15" t="s">
        <v>127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5" t="s">
        <v>81</v>
      </c>
      <c r="BK117" s="227">
        <f>ROUND(I117*H117,2)</f>
        <v>0</v>
      </c>
      <c r="BL117" s="15" t="s">
        <v>81</v>
      </c>
      <c r="BM117" s="226" t="s">
        <v>240</v>
      </c>
    </row>
    <row r="118" s="2" customFormat="1" ht="21.75" customHeight="1">
      <c r="A118" s="36"/>
      <c r="B118" s="37"/>
      <c r="C118" s="228" t="s">
        <v>241</v>
      </c>
      <c r="D118" s="228" t="s">
        <v>182</v>
      </c>
      <c r="E118" s="229" t="s">
        <v>242</v>
      </c>
      <c r="F118" s="230" t="s">
        <v>243</v>
      </c>
      <c r="G118" s="231" t="s">
        <v>131</v>
      </c>
      <c r="H118" s="232">
        <v>1350</v>
      </c>
      <c r="I118" s="233"/>
      <c r="J118" s="234">
        <f>ROUND(I118*H118,2)</f>
        <v>0</v>
      </c>
      <c r="K118" s="230" t="s">
        <v>132</v>
      </c>
      <c r="L118" s="42"/>
      <c r="M118" s="235" t="s">
        <v>19</v>
      </c>
      <c r="N118" s="236" t="s">
        <v>44</v>
      </c>
      <c r="O118" s="82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6" t="s">
        <v>81</v>
      </c>
      <c r="AT118" s="226" t="s">
        <v>182</v>
      </c>
      <c r="AU118" s="226" t="s">
        <v>81</v>
      </c>
      <c r="AY118" s="15" t="s">
        <v>127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5" t="s">
        <v>81</v>
      </c>
      <c r="BK118" s="227">
        <f>ROUND(I118*H118,2)</f>
        <v>0</v>
      </c>
      <c r="BL118" s="15" t="s">
        <v>81</v>
      </c>
      <c r="BM118" s="226" t="s">
        <v>244</v>
      </c>
    </row>
    <row r="119" s="2" customFormat="1" ht="21.75" customHeight="1">
      <c r="A119" s="36"/>
      <c r="B119" s="37"/>
      <c r="C119" s="228" t="s">
        <v>245</v>
      </c>
      <c r="D119" s="228" t="s">
        <v>182</v>
      </c>
      <c r="E119" s="229" t="s">
        <v>246</v>
      </c>
      <c r="F119" s="230" t="s">
        <v>247</v>
      </c>
      <c r="G119" s="231" t="s">
        <v>208</v>
      </c>
      <c r="H119" s="232">
        <v>4</v>
      </c>
      <c r="I119" s="233"/>
      <c r="J119" s="234">
        <f>ROUND(I119*H119,2)</f>
        <v>0</v>
      </c>
      <c r="K119" s="230" t="s">
        <v>132</v>
      </c>
      <c r="L119" s="42"/>
      <c r="M119" s="235" t="s">
        <v>19</v>
      </c>
      <c r="N119" s="236" t="s">
        <v>44</v>
      </c>
      <c r="O119" s="82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6" t="s">
        <v>81</v>
      </c>
      <c r="AT119" s="226" t="s">
        <v>182</v>
      </c>
      <c r="AU119" s="226" t="s">
        <v>81</v>
      </c>
      <c r="AY119" s="15" t="s">
        <v>127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5" t="s">
        <v>81</v>
      </c>
      <c r="BK119" s="227">
        <f>ROUND(I119*H119,2)</f>
        <v>0</v>
      </c>
      <c r="BL119" s="15" t="s">
        <v>81</v>
      </c>
      <c r="BM119" s="226" t="s">
        <v>248</v>
      </c>
    </row>
    <row r="120" s="2" customFormat="1" ht="21.75" customHeight="1">
      <c r="A120" s="36"/>
      <c r="B120" s="37"/>
      <c r="C120" s="228" t="s">
        <v>249</v>
      </c>
      <c r="D120" s="228" t="s">
        <v>182</v>
      </c>
      <c r="E120" s="229" t="s">
        <v>250</v>
      </c>
      <c r="F120" s="230" t="s">
        <v>251</v>
      </c>
      <c r="G120" s="231" t="s">
        <v>208</v>
      </c>
      <c r="H120" s="232">
        <v>2</v>
      </c>
      <c r="I120" s="233"/>
      <c r="J120" s="234">
        <f>ROUND(I120*H120,2)</f>
        <v>0</v>
      </c>
      <c r="K120" s="230" t="s">
        <v>132</v>
      </c>
      <c r="L120" s="42"/>
      <c r="M120" s="235" t="s">
        <v>19</v>
      </c>
      <c r="N120" s="236" t="s">
        <v>44</v>
      </c>
      <c r="O120" s="82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6" t="s">
        <v>81</v>
      </c>
      <c r="AT120" s="226" t="s">
        <v>182</v>
      </c>
      <c r="AU120" s="226" t="s">
        <v>81</v>
      </c>
      <c r="AY120" s="15" t="s">
        <v>127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5" t="s">
        <v>81</v>
      </c>
      <c r="BK120" s="227">
        <f>ROUND(I120*H120,2)</f>
        <v>0</v>
      </c>
      <c r="BL120" s="15" t="s">
        <v>81</v>
      </c>
      <c r="BM120" s="226" t="s">
        <v>252</v>
      </c>
    </row>
    <row r="121" s="2" customFormat="1" ht="21.75" customHeight="1">
      <c r="A121" s="36"/>
      <c r="B121" s="37"/>
      <c r="C121" s="214" t="s">
        <v>253</v>
      </c>
      <c r="D121" s="214" t="s">
        <v>128</v>
      </c>
      <c r="E121" s="215" t="s">
        <v>254</v>
      </c>
      <c r="F121" s="216" t="s">
        <v>255</v>
      </c>
      <c r="G121" s="217" t="s">
        <v>208</v>
      </c>
      <c r="H121" s="218">
        <v>2</v>
      </c>
      <c r="I121" s="219"/>
      <c r="J121" s="220">
        <f>ROUND(I121*H121,2)</f>
        <v>0</v>
      </c>
      <c r="K121" s="216" t="s">
        <v>132</v>
      </c>
      <c r="L121" s="221"/>
      <c r="M121" s="222" t="s">
        <v>19</v>
      </c>
      <c r="N121" s="223" t="s">
        <v>44</v>
      </c>
      <c r="O121" s="82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6" t="s">
        <v>133</v>
      </c>
      <c r="AT121" s="226" t="s">
        <v>128</v>
      </c>
      <c r="AU121" s="226" t="s">
        <v>81</v>
      </c>
      <c r="AY121" s="15" t="s">
        <v>127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5" t="s">
        <v>81</v>
      </c>
      <c r="BK121" s="227">
        <f>ROUND(I121*H121,2)</f>
        <v>0</v>
      </c>
      <c r="BL121" s="15" t="s">
        <v>134</v>
      </c>
      <c r="BM121" s="226" t="s">
        <v>256</v>
      </c>
    </row>
    <row r="122" s="2" customFormat="1" ht="21.75" customHeight="1">
      <c r="A122" s="36"/>
      <c r="B122" s="37"/>
      <c r="C122" s="214" t="s">
        <v>257</v>
      </c>
      <c r="D122" s="214" t="s">
        <v>128</v>
      </c>
      <c r="E122" s="215" t="s">
        <v>258</v>
      </c>
      <c r="F122" s="216" t="s">
        <v>259</v>
      </c>
      <c r="G122" s="217" t="s">
        <v>208</v>
      </c>
      <c r="H122" s="218">
        <v>4</v>
      </c>
      <c r="I122" s="219"/>
      <c r="J122" s="220">
        <f>ROUND(I122*H122,2)</f>
        <v>0</v>
      </c>
      <c r="K122" s="216" t="s">
        <v>132</v>
      </c>
      <c r="L122" s="221"/>
      <c r="M122" s="222" t="s">
        <v>19</v>
      </c>
      <c r="N122" s="223" t="s">
        <v>44</v>
      </c>
      <c r="O122" s="82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6" t="s">
        <v>83</v>
      </c>
      <c r="AT122" s="226" t="s">
        <v>128</v>
      </c>
      <c r="AU122" s="226" t="s">
        <v>81</v>
      </c>
      <c r="AY122" s="15" t="s">
        <v>127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5" t="s">
        <v>81</v>
      </c>
      <c r="BK122" s="227">
        <f>ROUND(I122*H122,2)</f>
        <v>0</v>
      </c>
      <c r="BL122" s="15" t="s">
        <v>81</v>
      </c>
      <c r="BM122" s="226" t="s">
        <v>260</v>
      </c>
    </row>
    <row r="123" s="2" customFormat="1" ht="21.75" customHeight="1">
      <c r="A123" s="36"/>
      <c r="B123" s="37"/>
      <c r="C123" s="214" t="s">
        <v>261</v>
      </c>
      <c r="D123" s="214" t="s">
        <v>128</v>
      </c>
      <c r="E123" s="215" t="s">
        <v>262</v>
      </c>
      <c r="F123" s="216" t="s">
        <v>263</v>
      </c>
      <c r="G123" s="217" t="s">
        <v>208</v>
      </c>
      <c r="H123" s="218">
        <v>8</v>
      </c>
      <c r="I123" s="219"/>
      <c r="J123" s="220">
        <f>ROUND(I123*H123,2)</f>
        <v>0</v>
      </c>
      <c r="K123" s="216" t="s">
        <v>132</v>
      </c>
      <c r="L123" s="221"/>
      <c r="M123" s="222" t="s">
        <v>19</v>
      </c>
      <c r="N123" s="223" t="s">
        <v>44</v>
      </c>
      <c r="O123" s="82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6" t="s">
        <v>133</v>
      </c>
      <c r="AT123" s="226" t="s">
        <v>128</v>
      </c>
      <c r="AU123" s="226" t="s">
        <v>81</v>
      </c>
      <c r="AY123" s="15" t="s">
        <v>127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5" t="s">
        <v>81</v>
      </c>
      <c r="BK123" s="227">
        <f>ROUND(I123*H123,2)</f>
        <v>0</v>
      </c>
      <c r="BL123" s="15" t="s">
        <v>134</v>
      </c>
      <c r="BM123" s="226" t="s">
        <v>264</v>
      </c>
    </row>
    <row r="124" s="2" customFormat="1" ht="21.75" customHeight="1">
      <c r="A124" s="36"/>
      <c r="B124" s="37"/>
      <c r="C124" s="228" t="s">
        <v>265</v>
      </c>
      <c r="D124" s="228" t="s">
        <v>182</v>
      </c>
      <c r="E124" s="229" t="s">
        <v>266</v>
      </c>
      <c r="F124" s="230" t="s">
        <v>267</v>
      </c>
      <c r="G124" s="231" t="s">
        <v>208</v>
      </c>
      <c r="H124" s="232">
        <v>4</v>
      </c>
      <c r="I124" s="233"/>
      <c r="J124" s="234">
        <f>ROUND(I124*H124,2)</f>
        <v>0</v>
      </c>
      <c r="K124" s="230" t="s">
        <v>132</v>
      </c>
      <c r="L124" s="42"/>
      <c r="M124" s="235" t="s">
        <v>19</v>
      </c>
      <c r="N124" s="236" t="s">
        <v>44</v>
      </c>
      <c r="O124" s="82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6" t="s">
        <v>134</v>
      </c>
      <c r="AT124" s="226" t="s">
        <v>182</v>
      </c>
      <c r="AU124" s="226" t="s">
        <v>81</v>
      </c>
      <c r="AY124" s="15" t="s">
        <v>127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5" t="s">
        <v>81</v>
      </c>
      <c r="BK124" s="227">
        <f>ROUND(I124*H124,2)</f>
        <v>0</v>
      </c>
      <c r="BL124" s="15" t="s">
        <v>134</v>
      </c>
      <c r="BM124" s="226" t="s">
        <v>268</v>
      </c>
    </row>
    <row r="125" s="2" customFormat="1" ht="21.75" customHeight="1">
      <c r="A125" s="36"/>
      <c r="B125" s="37"/>
      <c r="C125" s="228" t="s">
        <v>269</v>
      </c>
      <c r="D125" s="228" t="s">
        <v>182</v>
      </c>
      <c r="E125" s="229" t="s">
        <v>270</v>
      </c>
      <c r="F125" s="230" t="s">
        <v>271</v>
      </c>
      <c r="G125" s="231" t="s">
        <v>208</v>
      </c>
      <c r="H125" s="232">
        <v>16</v>
      </c>
      <c r="I125" s="233"/>
      <c r="J125" s="234">
        <f>ROUND(I125*H125,2)</f>
        <v>0</v>
      </c>
      <c r="K125" s="230" t="s">
        <v>132</v>
      </c>
      <c r="L125" s="42"/>
      <c r="M125" s="235" t="s">
        <v>19</v>
      </c>
      <c r="N125" s="236" t="s">
        <v>44</v>
      </c>
      <c r="O125" s="82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6" t="s">
        <v>134</v>
      </c>
      <c r="AT125" s="226" t="s">
        <v>182</v>
      </c>
      <c r="AU125" s="226" t="s">
        <v>81</v>
      </c>
      <c r="AY125" s="15" t="s">
        <v>127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5" t="s">
        <v>81</v>
      </c>
      <c r="BK125" s="227">
        <f>ROUND(I125*H125,2)</f>
        <v>0</v>
      </c>
      <c r="BL125" s="15" t="s">
        <v>134</v>
      </c>
      <c r="BM125" s="226" t="s">
        <v>272</v>
      </c>
    </row>
    <row r="126" s="2" customFormat="1" ht="21.75" customHeight="1">
      <c r="A126" s="36"/>
      <c r="B126" s="37"/>
      <c r="C126" s="228" t="s">
        <v>273</v>
      </c>
      <c r="D126" s="228" t="s">
        <v>182</v>
      </c>
      <c r="E126" s="229" t="s">
        <v>274</v>
      </c>
      <c r="F126" s="230" t="s">
        <v>275</v>
      </c>
      <c r="G126" s="231" t="s">
        <v>276</v>
      </c>
      <c r="H126" s="232">
        <v>132</v>
      </c>
      <c r="I126" s="233"/>
      <c r="J126" s="234">
        <f>ROUND(I126*H126,2)</f>
        <v>0</v>
      </c>
      <c r="K126" s="230" t="s">
        <v>132</v>
      </c>
      <c r="L126" s="42"/>
      <c r="M126" s="235" t="s">
        <v>19</v>
      </c>
      <c r="N126" s="236" t="s">
        <v>44</v>
      </c>
      <c r="O126" s="82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6" t="s">
        <v>277</v>
      </c>
      <c r="AT126" s="226" t="s">
        <v>182</v>
      </c>
      <c r="AU126" s="226" t="s">
        <v>81</v>
      </c>
      <c r="AY126" s="15" t="s">
        <v>127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5" t="s">
        <v>81</v>
      </c>
      <c r="BK126" s="227">
        <f>ROUND(I126*H126,2)</f>
        <v>0</v>
      </c>
      <c r="BL126" s="15" t="s">
        <v>277</v>
      </c>
      <c r="BM126" s="226" t="s">
        <v>278</v>
      </c>
    </row>
    <row r="127" s="12" customFormat="1" ht="25.92" customHeight="1">
      <c r="A127" s="12"/>
      <c r="B127" s="200"/>
      <c r="C127" s="201"/>
      <c r="D127" s="202" t="s">
        <v>72</v>
      </c>
      <c r="E127" s="203" t="s">
        <v>279</v>
      </c>
      <c r="F127" s="203" t="s">
        <v>280</v>
      </c>
      <c r="G127" s="201"/>
      <c r="H127" s="201"/>
      <c r="I127" s="204"/>
      <c r="J127" s="205">
        <f>BK127</f>
        <v>0</v>
      </c>
      <c r="K127" s="201"/>
      <c r="L127" s="206"/>
      <c r="M127" s="207"/>
      <c r="N127" s="208"/>
      <c r="O127" s="208"/>
      <c r="P127" s="209">
        <f>P128+SUM(P129:P135)</f>
        <v>0</v>
      </c>
      <c r="Q127" s="208"/>
      <c r="R127" s="209">
        <f>R128+SUM(R129:R135)</f>
        <v>0</v>
      </c>
      <c r="S127" s="208"/>
      <c r="T127" s="210">
        <f>T128+SUM(T129:T135)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73</v>
      </c>
      <c r="AY127" s="211" t="s">
        <v>127</v>
      </c>
      <c r="BK127" s="213">
        <f>BK128+SUM(BK129:BK135)</f>
        <v>0</v>
      </c>
    </row>
    <row r="128" s="2" customFormat="1" ht="21.75" customHeight="1">
      <c r="A128" s="36"/>
      <c r="B128" s="37"/>
      <c r="C128" s="214" t="s">
        <v>281</v>
      </c>
      <c r="D128" s="214" t="s">
        <v>128</v>
      </c>
      <c r="E128" s="215" t="s">
        <v>282</v>
      </c>
      <c r="F128" s="216" t="s">
        <v>283</v>
      </c>
      <c r="G128" s="217" t="s">
        <v>208</v>
      </c>
      <c r="H128" s="218">
        <v>1</v>
      </c>
      <c r="I128" s="219"/>
      <c r="J128" s="220">
        <f>ROUND(I128*H128,2)</f>
        <v>0</v>
      </c>
      <c r="K128" s="216" t="s">
        <v>132</v>
      </c>
      <c r="L128" s="221"/>
      <c r="M128" s="222" t="s">
        <v>19</v>
      </c>
      <c r="N128" s="223" t="s">
        <v>44</v>
      </c>
      <c r="O128" s="82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6" t="s">
        <v>83</v>
      </c>
      <c r="AT128" s="226" t="s">
        <v>128</v>
      </c>
      <c r="AU128" s="226" t="s">
        <v>81</v>
      </c>
      <c r="AY128" s="15" t="s">
        <v>127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5" t="s">
        <v>81</v>
      </c>
      <c r="BK128" s="227">
        <f>ROUND(I128*H128,2)</f>
        <v>0</v>
      </c>
      <c r="BL128" s="15" t="s">
        <v>81</v>
      </c>
      <c r="BM128" s="226" t="s">
        <v>284</v>
      </c>
    </row>
    <row r="129" s="2" customFormat="1" ht="21.75" customHeight="1">
      <c r="A129" s="36"/>
      <c r="B129" s="37"/>
      <c r="C129" s="228" t="s">
        <v>285</v>
      </c>
      <c r="D129" s="228" t="s">
        <v>182</v>
      </c>
      <c r="E129" s="229" t="s">
        <v>286</v>
      </c>
      <c r="F129" s="230" t="s">
        <v>287</v>
      </c>
      <c r="G129" s="231" t="s">
        <v>208</v>
      </c>
      <c r="H129" s="232">
        <v>1</v>
      </c>
      <c r="I129" s="233"/>
      <c r="J129" s="234">
        <f>ROUND(I129*H129,2)</f>
        <v>0</v>
      </c>
      <c r="K129" s="230" t="s">
        <v>132</v>
      </c>
      <c r="L129" s="42"/>
      <c r="M129" s="235" t="s">
        <v>19</v>
      </c>
      <c r="N129" s="236" t="s">
        <v>44</v>
      </c>
      <c r="O129" s="82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6" t="s">
        <v>81</v>
      </c>
      <c r="AT129" s="226" t="s">
        <v>182</v>
      </c>
      <c r="AU129" s="226" t="s">
        <v>81</v>
      </c>
      <c r="AY129" s="15" t="s">
        <v>127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5" t="s">
        <v>81</v>
      </c>
      <c r="BK129" s="227">
        <f>ROUND(I129*H129,2)</f>
        <v>0</v>
      </c>
      <c r="BL129" s="15" t="s">
        <v>81</v>
      </c>
      <c r="BM129" s="226" t="s">
        <v>288</v>
      </c>
    </row>
    <row r="130" s="2" customFormat="1" ht="21.75" customHeight="1">
      <c r="A130" s="36"/>
      <c r="B130" s="37"/>
      <c r="C130" s="214" t="s">
        <v>289</v>
      </c>
      <c r="D130" s="214" t="s">
        <v>128</v>
      </c>
      <c r="E130" s="215" t="s">
        <v>290</v>
      </c>
      <c r="F130" s="216" t="s">
        <v>291</v>
      </c>
      <c r="G130" s="217" t="s">
        <v>208</v>
      </c>
      <c r="H130" s="218">
        <v>1</v>
      </c>
      <c r="I130" s="219"/>
      <c r="J130" s="220">
        <f>ROUND(I130*H130,2)</f>
        <v>0</v>
      </c>
      <c r="K130" s="216" t="s">
        <v>132</v>
      </c>
      <c r="L130" s="221"/>
      <c r="M130" s="222" t="s">
        <v>19</v>
      </c>
      <c r="N130" s="223" t="s">
        <v>44</v>
      </c>
      <c r="O130" s="82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6" t="s">
        <v>83</v>
      </c>
      <c r="AT130" s="226" t="s">
        <v>128</v>
      </c>
      <c r="AU130" s="226" t="s">
        <v>81</v>
      </c>
      <c r="AY130" s="15" t="s">
        <v>127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5" t="s">
        <v>81</v>
      </c>
      <c r="BK130" s="227">
        <f>ROUND(I130*H130,2)</f>
        <v>0</v>
      </c>
      <c r="BL130" s="15" t="s">
        <v>81</v>
      </c>
      <c r="BM130" s="226" t="s">
        <v>292</v>
      </c>
    </row>
    <row r="131" s="2" customFormat="1" ht="21.75" customHeight="1">
      <c r="A131" s="36"/>
      <c r="B131" s="37"/>
      <c r="C131" s="214" t="s">
        <v>293</v>
      </c>
      <c r="D131" s="214" t="s">
        <v>128</v>
      </c>
      <c r="E131" s="215" t="s">
        <v>294</v>
      </c>
      <c r="F131" s="216" t="s">
        <v>295</v>
      </c>
      <c r="G131" s="217" t="s">
        <v>208</v>
      </c>
      <c r="H131" s="218">
        <v>1</v>
      </c>
      <c r="I131" s="219"/>
      <c r="J131" s="220">
        <f>ROUND(I131*H131,2)</f>
        <v>0</v>
      </c>
      <c r="K131" s="216" t="s">
        <v>132</v>
      </c>
      <c r="L131" s="221"/>
      <c r="M131" s="222" t="s">
        <v>19</v>
      </c>
      <c r="N131" s="223" t="s">
        <v>44</v>
      </c>
      <c r="O131" s="82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6" t="s">
        <v>83</v>
      </c>
      <c r="AT131" s="226" t="s">
        <v>128</v>
      </c>
      <c r="AU131" s="226" t="s">
        <v>81</v>
      </c>
      <c r="AY131" s="15" t="s">
        <v>127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5" t="s">
        <v>81</v>
      </c>
      <c r="BK131" s="227">
        <f>ROUND(I131*H131,2)</f>
        <v>0</v>
      </c>
      <c r="BL131" s="15" t="s">
        <v>81</v>
      </c>
      <c r="BM131" s="226" t="s">
        <v>296</v>
      </c>
    </row>
    <row r="132" s="2" customFormat="1" ht="21.75" customHeight="1">
      <c r="A132" s="36"/>
      <c r="B132" s="37"/>
      <c r="C132" s="228" t="s">
        <v>297</v>
      </c>
      <c r="D132" s="228" t="s">
        <v>182</v>
      </c>
      <c r="E132" s="229" t="s">
        <v>298</v>
      </c>
      <c r="F132" s="230" t="s">
        <v>299</v>
      </c>
      <c r="G132" s="231" t="s">
        <v>208</v>
      </c>
      <c r="H132" s="232">
        <v>1</v>
      </c>
      <c r="I132" s="233"/>
      <c r="J132" s="234">
        <f>ROUND(I132*H132,2)</f>
        <v>0</v>
      </c>
      <c r="K132" s="230" t="s">
        <v>132</v>
      </c>
      <c r="L132" s="42"/>
      <c r="M132" s="235" t="s">
        <v>19</v>
      </c>
      <c r="N132" s="236" t="s">
        <v>44</v>
      </c>
      <c r="O132" s="82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6" t="s">
        <v>81</v>
      </c>
      <c r="AT132" s="226" t="s">
        <v>182</v>
      </c>
      <c r="AU132" s="226" t="s">
        <v>81</v>
      </c>
      <c r="AY132" s="15" t="s">
        <v>127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5" t="s">
        <v>81</v>
      </c>
      <c r="BK132" s="227">
        <f>ROUND(I132*H132,2)</f>
        <v>0</v>
      </c>
      <c r="BL132" s="15" t="s">
        <v>81</v>
      </c>
      <c r="BM132" s="226" t="s">
        <v>300</v>
      </c>
    </row>
    <row r="133" s="2" customFormat="1" ht="21.75" customHeight="1">
      <c r="A133" s="36"/>
      <c r="B133" s="37"/>
      <c r="C133" s="214" t="s">
        <v>301</v>
      </c>
      <c r="D133" s="214" t="s">
        <v>128</v>
      </c>
      <c r="E133" s="215" t="s">
        <v>302</v>
      </c>
      <c r="F133" s="216" t="s">
        <v>303</v>
      </c>
      <c r="G133" s="217" t="s">
        <v>208</v>
      </c>
      <c r="H133" s="218">
        <v>1</v>
      </c>
      <c r="I133" s="219"/>
      <c r="J133" s="220">
        <f>ROUND(I133*H133,2)</f>
        <v>0</v>
      </c>
      <c r="K133" s="216" t="s">
        <v>132</v>
      </c>
      <c r="L133" s="221"/>
      <c r="M133" s="222" t="s">
        <v>19</v>
      </c>
      <c r="N133" s="223" t="s">
        <v>44</v>
      </c>
      <c r="O133" s="82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6" t="s">
        <v>83</v>
      </c>
      <c r="AT133" s="226" t="s">
        <v>128</v>
      </c>
      <c r="AU133" s="226" t="s">
        <v>81</v>
      </c>
      <c r="AY133" s="15" t="s">
        <v>127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5" t="s">
        <v>81</v>
      </c>
      <c r="BK133" s="227">
        <f>ROUND(I133*H133,2)</f>
        <v>0</v>
      </c>
      <c r="BL133" s="15" t="s">
        <v>81</v>
      </c>
      <c r="BM133" s="226" t="s">
        <v>304</v>
      </c>
    </row>
    <row r="134" s="2" customFormat="1" ht="21.75" customHeight="1">
      <c r="A134" s="36"/>
      <c r="B134" s="37"/>
      <c r="C134" s="214" t="s">
        <v>305</v>
      </c>
      <c r="D134" s="214" t="s">
        <v>128</v>
      </c>
      <c r="E134" s="215" t="s">
        <v>306</v>
      </c>
      <c r="F134" s="216" t="s">
        <v>307</v>
      </c>
      <c r="G134" s="217" t="s">
        <v>208</v>
      </c>
      <c r="H134" s="218">
        <v>4</v>
      </c>
      <c r="I134" s="219"/>
      <c r="J134" s="220">
        <f>ROUND(I134*H134,2)</f>
        <v>0</v>
      </c>
      <c r="K134" s="216" t="s">
        <v>132</v>
      </c>
      <c r="L134" s="221"/>
      <c r="M134" s="222" t="s">
        <v>19</v>
      </c>
      <c r="N134" s="223" t="s">
        <v>44</v>
      </c>
      <c r="O134" s="82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6" t="s">
        <v>83</v>
      </c>
      <c r="AT134" s="226" t="s">
        <v>128</v>
      </c>
      <c r="AU134" s="226" t="s">
        <v>81</v>
      </c>
      <c r="AY134" s="15" t="s">
        <v>127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5" t="s">
        <v>81</v>
      </c>
      <c r="BK134" s="227">
        <f>ROUND(I134*H134,2)</f>
        <v>0</v>
      </c>
      <c r="BL134" s="15" t="s">
        <v>81</v>
      </c>
      <c r="BM134" s="226" t="s">
        <v>308</v>
      </c>
    </row>
    <row r="135" s="12" customFormat="1" ht="22.8" customHeight="1">
      <c r="A135" s="12"/>
      <c r="B135" s="200"/>
      <c r="C135" s="201"/>
      <c r="D135" s="202" t="s">
        <v>72</v>
      </c>
      <c r="E135" s="237" t="s">
        <v>309</v>
      </c>
      <c r="F135" s="237" t="s">
        <v>310</v>
      </c>
      <c r="G135" s="201"/>
      <c r="H135" s="201"/>
      <c r="I135" s="204"/>
      <c r="J135" s="238">
        <f>BK135</f>
        <v>0</v>
      </c>
      <c r="K135" s="201"/>
      <c r="L135" s="206"/>
      <c r="M135" s="207"/>
      <c r="N135" s="208"/>
      <c r="O135" s="208"/>
      <c r="P135" s="209">
        <f>SUM(P136:P144)</f>
        <v>0</v>
      </c>
      <c r="Q135" s="208"/>
      <c r="R135" s="209">
        <f>SUM(R136:R144)</f>
        <v>0</v>
      </c>
      <c r="S135" s="208"/>
      <c r="T135" s="210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81</v>
      </c>
      <c r="AT135" s="212" t="s">
        <v>72</v>
      </c>
      <c r="AU135" s="212" t="s">
        <v>81</v>
      </c>
      <c r="AY135" s="211" t="s">
        <v>127</v>
      </c>
      <c r="BK135" s="213">
        <f>SUM(BK136:BK144)</f>
        <v>0</v>
      </c>
    </row>
    <row r="136" s="2" customFormat="1" ht="33" customHeight="1">
      <c r="A136" s="36"/>
      <c r="B136" s="37"/>
      <c r="C136" s="214" t="s">
        <v>311</v>
      </c>
      <c r="D136" s="214" t="s">
        <v>128</v>
      </c>
      <c r="E136" s="215" t="s">
        <v>312</v>
      </c>
      <c r="F136" s="216" t="s">
        <v>313</v>
      </c>
      <c r="G136" s="217" t="s">
        <v>208</v>
      </c>
      <c r="H136" s="218">
        <v>1</v>
      </c>
      <c r="I136" s="219"/>
      <c r="J136" s="220">
        <f>ROUND(I136*H136,2)</f>
        <v>0</v>
      </c>
      <c r="K136" s="216" t="s">
        <v>132</v>
      </c>
      <c r="L136" s="221"/>
      <c r="M136" s="222" t="s">
        <v>19</v>
      </c>
      <c r="N136" s="223" t="s">
        <v>44</v>
      </c>
      <c r="O136" s="82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6" t="s">
        <v>163</v>
      </c>
      <c r="AT136" s="226" t="s">
        <v>128</v>
      </c>
      <c r="AU136" s="226" t="s">
        <v>83</v>
      </c>
      <c r="AY136" s="15" t="s">
        <v>127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5" t="s">
        <v>81</v>
      </c>
      <c r="BK136" s="227">
        <f>ROUND(I136*H136,2)</f>
        <v>0</v>
      </c>
      <c r="BL136" s="15" t="s">
        <v>163</v>
      </c>
      <c r="BM136" s="226" t="s">
        <v>314</v>
      </c>
    </row>
    <row r="137" s="2" customFormat="1">
      <c r="A137" s="36"/>
      <c r="B137" s="37"/>
      <c r="C137" s="38"/>
      <c r="D137" s="239" t="s">
        <v>315</v>
      </c>
      <c r="E137" s="38"/>
      <c r="F137" s="240" t="s">
        <v>316</v>
      </c>
      <c r="G137" s="38"/>
      <c r="H137" s="38"/>
      <c r="I137" s="134"/>
      <c r="J137" s="38"/>
      <c r="K137" s="38"/>
      <c r="L137" s="42"/>
      <c r="M137" s="241"/>
      <c r="N137" s="242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315</v>
      </c>
      <c r="AU137" s="15" t="s">
        <v>83</v>
      </c>
    </row>
    <row r="138" s="2" customFormat="1" ht="21.75" customHeight="1">
      <c r="A138" s="36"/>
      <c r="B138" s="37"/>
      <c r="C138" s="228" t="s">
        <v>317</v>
      </c>
      <c r="D138" s="228" t="s">
        <v>182</v>
      </c>
      <c r="E138" s="229" t="s">
        <v>318</v>
      </c>
      <c r="F138" s="230" t="s">
        <v>319</v>
      </c>
      <c r="G138" s="231" t="s">
        <v>208</v>
      </c>
      <c r="H138" s="232">
        <v>1</v>
      </c>
      <c r="I138" s="233"/>
      <c r="J138" s="234">
        <f>ROUND(I138*H138,2)</f>
        <v>0</v>
      </c>
      <c r="K138" s="230" t="s">
        <v>132</v>
      </c>
      <c r="L138" s="42"/>
      <c r="M138" s="235" t="s">
        <v>19</v>
      </c>
      <c r="N138" s="236" t="s">
        <v>44</v>
      </c>
      <c r="O138" s="82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6" t="s">
        <v>81</v>
      </c>
      <c r="AT138" s="226" t="s">
        <v>182</v>
      </c>
      <c r="AU138" s="226" t="s">
        <v>83</v>
      </c>
      <c r="AY138" s="15" t="s">
        <v>127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5" t="s">
        <v>81</v>
      </c>
      <c r="BK138" s="227">
        <f>ROUND(I138*H138,2)</f>
        <v>0</v>
      </c>
      <c r="BL138" s="15" t="s">
        <v>81</v>
      </c>
      <c r="BM138" s="226" t="s">
        <v>320</v>
      </c>
    </row>
    <row r="139" s="2" customFormat="1" ht="21.75" customHeight="1">
      <c r="A139" s="36"/>
      <c r="B139" s="37"/>
      <c r="C139" s="214" t="s">
        <v>321</v>
      </c>
      <c r="D139" s="214" t="s">
        <v>128</v>
      </c>
      <c r="E139" s="215" t="s">
        <v>322</v>
      </c>
      <c r="F139" s="216" t="s">
        <v>323</v>
      </c>
      <c r="G139" s="217" t="s">
        <v>208</v>
      </c>
      <c r="H139" s="218">
        <v>1</v>
      </c>
      <c r="I139" s="219"/>
      <c r="J139" s="220">
        <f>ROUND(I139*H139,2)</f>
        <v>0</v>
      </c>
      <c r="K139" s="216" t="s">
        <v>132</v>
      </c>
      <c r="L139" s="221"/>
      <c r="M139" s="222" t="s">
        <v>19</v>
      </c>
      <c r="N139" s="223" t="s">
        <v>44</v>
      </c>
      <c r="O139" s="82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6" t="s">
        <v>83</v>
      </c>
      <c r="AT139" s="226" t="s">
        <v>128</v>
      </c>
      <c r="AU139" s="226" t="s">
        <v>83</v>
      </c>
      <c r="AY139" s="15" t="s">
        <v>127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5" t="s">
        <v>81</v>
      </c>
      <c r="BK139" s="227">
        <f>ROUND(I139*H139,2)</f>
        <v>0</v>
      </c>
      <c r="BL139" s="15" t="s">
        <v>81</v>
      </c>
      <c r="BM139" s="226" t="s">
        <v>324</v>
      </c>
    </row>
    <row r="140" s="2" customFormat="1" ht="21.75" customHeight="1">
      <c r="A140" s="36"/>
      <c r="B140" s="37"/>
      <c r="C140" s="214" t="s">
        <v>325</v>
      </c>
      <c r="D140" s="214" t="s">
        <v>128</v>
      </c>
      <c r="E140" s="215" t="s">
        <v>326</v>
      </c>
      <c r="F140" s="216" t="s">
        <v>327</v>
      </c>
      <c r="G140" s="217" t="s">
        <v>208</v>
      </c>
      <c r="H140" s="218">
        <v>8</v>
      </c>
      <c r="I140" s="219"/>
      <c r="J140" s="220">
        <f>ROUND(I140*H140,2)</f>
        <v>0</v>
      </c>
      <c r="K140" s="216" t="s">
        <v>132</v>
      </c>
      <c r="L140" s="221"/>
      <c r="M140" s="222" t="s">
        <v>19</v>
      </c>
      <c r="N140" s="223" t="s">
        <v>44</v>
      </c>
      <c r="O140" s="82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6" t="s">
        <v>163</v>
      </c>
      <c r="AT140" s="226" t="s">
        <v>128</v>
      </c>
      <c r="AU140" s="226" t="s">
        <v>83</v>
      </c>
      <c r="AY140" s="15" t="s">
        <v>127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5" t="s">
        <v>81</v>
      </c>
      <c r="BK140" s="227">
        <f>ROUND(I140*H140,2)</f>
        <v>0</v>
      </c>
      <c r="BL140" s="15" t="s">
        <v>163</v>
      </c>
      <c r="BM140" s="226" t="s">
        <v>328</v>
      </c>
    </row>
    <row r="141" s="2" customFormat="1" ht="21.75" customHeight="1">
      <c r="A141" s="36"/>
      <c r="B141" s="37"/>
      <c r="C141" s="228" t="s">
        <v>329</v>
      </c>
      <c r="D141" s="228" t="s">
        <v>182</v>
      </c>
      <c r="E141" s="229" t="s">
        <v>330</v>
      </c>
      <c r="F141" s="230" t="s">
        <v>331</v>
      </c>
      <c r="G141" s="231" t="s">
        <v>208</v>
      </c>
      <c r="H141" s="232">
        <v>8</v>
      </c>
      <c r="I141" s="233"/>
      <c r="J141" s="234">
        <f>ROUND(I141*H141,2)</f>
        <v>0</v>
      </c>
      <c r="K141" s="230" t="s">
        <v>132</v>
      </c>
      <c r="L141" s="42"/>
      <c r="M141" s="235" t="s">
        <v>19</v>
      </c>
      <c r="N141" s="236" t="s">
        <v>44</v>
      </c>
      <c r="O141" s="82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6" t="s">
        <v>81</v>
      </c>
      <c r="AT141" s="226" t="s">
        <v>182</v>
      </c>
      <c r="AU141" s="226" t="s">
        <v>83</v>
      </c>
      <c r="AY141" s="15" t="s">
        <v>127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5" t="s">
        <v>81</v>
      </c>
      <c r="BK141" s="227">
        <f>ROUND(I141*H141,2)</f>
        <v>0</v>
      </c>
      <c r="BL141" s="15" t="s">
        <v>81</v>
      </c>
      <c r="BM141" s="226" t="s">
        <v>332</v>
      </c>
    </row>
    <row r="142" s="2" customFormat="1" ht="21.75" customHeight="1">
      <c r="A142" s="36"/>
      <c r="B142" s="37"/>
      <c r="C142" s="228" t="s">
        <v>333</v>
      </c>
      <c r="D142" s="228" t="s">
        <v>182</v>
      </c>
      <c r="E142" s="229" t="s">
        <v>334</v>
      </c>
      <c r="F142" s="230" t="s">
        <v>335</v>
      </c>
      <c r="G142" s="231" t="s">
        <v>208</v>
      </c>
      <c r="H142" s="232">
        <v>1</v>
      </c>
      <c r="I142" s="233"/>
      <c r="J142" s="234">
        <f>ROUND(I142*H142,2)</f>
        <v>0</v>
      </c>
      <c r="K142" s="230" t="s">
        <v>132</v>
      </c>
      <c r="L142" s="42"/>
      <c r="M142" s="235" t="s">
        <v>19</v>
      </c>
      <c r="N142" s="236" t="s">
        <v>44</v>
      </c>
      <c r="O142" s="82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6" t="s">
        <v>81</v>
      </c>
      <c r="AT142" s="226" t="s">
        <v>182</v>
      </c>
      <c r="AU142" s="226" t="s">
        <v>83</v>
      </c>
      <c r="AY142" s="15" t="s">
        <v>127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5" t="s">
        <v>81</v>
      </c>
      <c r="BK142" s="227">
        <f>ROUND(I142*H142,2)</f>
        <v>0</v>
      </c>
      <c r="BL142" s="15" t="s">
        <v>81</v>
      </c>
      <c r="BM142" s="226" t="s">
        <v>336</v>
      </c>
    </row>
    <row r="143" s="2" customFormat="1" ht="21.75" customHeight="1">
      <c r="A143" s="36"/>
      <c r="B143" s="37"/>
      <c r="C143" s="214" t="s">
        <v>337</v>
      </c>
      <c r="D143" s="214" t="s">
        <v>128</v>
      </c>
      <c r="E143" s="215" t="s">
        <v>338</v>
      </c>
      <c r="F143" s="216" t="s">
        <v>339</v>
      </c>
      <c r="G143" s="217" t="s">
        <v>208</v>
      </c>
      <c r="H143" s="218">
        <v>8</v>
      </c>
      <c r="I143" s="219"/>
      <c r="J143" s="220">
        <f>ROUND(I143*H143,2)</f>
        <v>0</v>
      </c>
      <c r="K143" s="216" t="s">
        <v>132</v>
      </c>
      <c r="L143" s="221"/>
      <c r="M143" s="222" t="s">
        <v>19</v>
      </c>
      <c r="N143" s="223" t="s">
        <v>44</v>
      </c>
      <c r="O143" s="82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6" t="s">
        <v>83</v>
      </c>
      <c r="AT143" s="226" t="s">
        <v>128</v>
      </c>
      <c r="AU143" s="226" t="s">
        <v>83</v>
      </c>
      <c r="AY143" s="15" t="s">
        <v>127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5" t="s">
        <v>81</v>
      </c>
      <c r="BK143" s="227">
        <f>ROUND(I143*H143,2)</f>
        <v>0</v>
      </c>
      <c r="BL143" s="15" t="s">
        <v>81</v>
      </c>
      <c r="BM143" s="226" t="s">
        <v>340</v>
      </c>
    </row>
    <row r="144" s="2" customFormat="1" ht="21.75" customHeight="1">
      <c r="A144" s="36"/>
      <c r="B144" s="37"/>
      <c r="C144" s="214" t="s">
        <v>341</v>
      </c>
      <c r="D144" s="214" t="s">
        <v>128</v>
      </c>
      <c r="E144" s="215" t="s">
        <v>342</v>
      </c>
      <c r="F144" s="216" t="s">
        <v>343</v>
      </c>
      <c r="G144" s="217" t="s">
        <v>208</v>
      </c>
      <c r="H144" s="218">
        <v>1</v>
      </c>
      <c r="I144" s="219"/>
      <c r="J144" s="220">
        <f>ROUND(I144*H144,2)</f>
        <v>0</v>
      </c>
      <c r="K144" s="216" t="s">
        <v>132</v>
      </c>
      <c r="L144" s="221"/>
      <c r="M144" s="222" t="s">
        <v>19</v>
      </c>
      <c r="N144" s="223" t="s">
        <v>44</v>
      </c>
      <c r="O144" s="82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6" t="s">
        <v>83</v>
      </c>
      <c r="AT144" s="226" t="s">
        <v>128</v>
      </c>
      <c r="AU144" s="226" t="s">
        <v>83</v>
      </c>
      <c r="AY144" s="15" t="s">
        <v>127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5" t="s">
        <v>81</v>
      </c>
      <c r="BK144" s="227">
        <f>ROUND(I144*H144,2)</f>
        <v>0</v>
      </c>
      <c r="BL144" s="15" t="s">
        <v>81</v>
      </c>
      <c r="BM144" s="226" t="s">
        <v>344</v>
      </c>
    </row>
    <row r="145" s="12" customFormat="1" ht="25.92" customHeight="1">
      <c r="A145" s="12"/>
      <c r="B145" s="200"/>
      <c r="C145" s="201"/>
      <c r="D145" s="202" t="s">
        <v>72</v>
      </c>
      <c r="E145" s="203" t="s">
        <v>345</v>
      </c>
      <c r="F145" s="203" t="s">
        <v>346</v>
      </c>
      <c r="G145" s="201"/>
      <c r="H145" s="201"/>
      <c r="I145" s="204"/>
      <c r="J145" s="205">
        <f>BK145</f>
        <v>0</v>
      </c>
      <c r="K145" s="201"/>
      <c r="L145" s="206"/>
      <c r="M145" s="207"/>
      <c r="N145" s="208"/>
      <c r="O145" s="208"/>
      <c r="P145" s="209">
        <f>SUM(P146:P168)</f>
        <v>0</v>
      </c>
      <c r="Q145" s="208"/>
      <c r="R145" s="209">
        <f>SUM(R146:R168)</f>
        <v>0</v>
      </c>
      <c r="S145" s="208"/>
      <c r="T145" s="210">
        <f>SUM(T146:T168)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81</v>
      </c>
      <c r="AT145" s="212" t="s">
        <v>72</v>
      </c>
      <c r="AU145" s="212" t="s">
        <v>73</v>
      </c>
      <c r="AY145" s="211" t="s">
        <v>127</v>
      </c>
      <c r="BK145" s="213">
        <f>SUM(BK146:BK168)</f>
        <v>0</v>
      </c>
    </row>
    <row r="146" s="2" customFormat="1" ht="21.75" customHeight="1">
      <c r="A146" s="36"/>
      <c r="B146" s="37"/>
      <c r="C146" s="214" t="s">
        <v>347</v>
      </c>
      <c r="D146" s="214" t="s">
        <v>128</v>
      </c>
      <c r="E146" s="215" t="s">
        <v>348</v>
      </c>
      <c r="F146" s="216" t="s">
        <v>349</v>
      </c>
      <c r="G146" s="217" t="s">
        <v>208</v>
      </c>
      <c r="H146" s="218">
        <v>2</v>
      </c>
      <c r="I146" s="219"/>
      <c r="J146" s="220">
        <f>ROUND(I146*H146,2)</f>
        <v>0</v>
      </c>
      <c r="K146" s="216" t="s">
        <v>132</v>
      </c>
      <c r="L146" s="221"/>
      <c r="M146" s="222" t="s">
        <v>19</v>
      </c>
      <c r="N146" s="223" t="s">
        <v>44</v>
      </c>
      <c r="O146" s="82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6" t="s">
        <v>163</v>
      </c>
      <c r="AT146" s="226" t="s">
        <v>128</v>
      </c>
      <c r="AU146" s="226" t="s">
        <v>81</v>
      </c>
      <c r="AY146" s="15" t="s">
        <v>127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5" t="s">
        <v>81</v>
      </c>
      <c r="BK146" s="227">
        <f>ROUND(I146*H146,2)</f>
        <v>0</v>
      </c>
      <c r="BL146" s="15" t="s">
        <v>163</v>
      </c>
      <c r="BM146" s="226" t="s">
        <v>350</v>
      </c>
    </row>
    <row r="147" s="2" customFormat="1">
      <c r="A147" s="36"/>
      <c r="B147" s="37"/>
      <c r="C147" s="38"/>
      <c r="D147" s="239" t="s">
        <v>315</v>
      </c>
      <c r="E147" s="38"/>
      <c r="F147" s="240" t="s">
        <v>351</v>
      </c>
      <c r="G147" s="38"/>
      <c r="H147" s="38"/>
      <c r="I147" s="134"/>
      <c r="J147" s="38"/>
      <c r="K147" s="38"/>
      <c r="L147" s="42"/>
      <c r="M147" s="241"/>
      <c r="N147" s="242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315</v>
      </c>
      <c r="AU147" s="15" t="s">
        <v>81</v>
      </c>
    </row>
    <row r="148" s="2" customFormat="1" ht="21.75" customHeight="1">
      <c r="A148" s="36"/>
      <c r="B148" s="37"/>
      <c r="C148" s="228" t="s">
        <v>352</v>
      </c>
      <c r="D148" s="228" t="s">
        <v>182</v>
      </c>
      <c r="E148" s="229" t="s">
        <v>353</v>
      </c>
      <c r="F148" s="230" t="s">
        <v>354</v>
      </c>
      <c r="G148" s="231" t="s">
        <v>208</v>
      </c>
      <c r="H148" s="232">
        <v>2</v>
      </c>
      <c r="I148" s="233"/>
      <c r="J148" s="234">
        <f>ROUND(I148*H148,2)</f>
        <v>0</v>
      </c>
      <c r="K148" s="230" t="s">
        <v>132</v>
      </c>
      <c r="L148" s="42"/>
      <c r="M148" s="235" t="s">
        <v>19</v>
      </c>
      <c r="N148" s="236" t="s">
        <v>44</v>
      </c>
      <c r="O148" s="82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6" t="s">
        <v>81</v>
      </c>
      <c r="AT148" s="226" t="s">
        <v>182</v>
      </c>
      <c r="AU148" s="226" t="s">
        <v>81</v>
      </c>
      <c r="AY148" s="15" t="s">
        <v>127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5" t="s">
        <v>81</v>
      </c>
      <c r="BK148" s="227">
        <f>ROUND(I148*H148,2)</f>
        <v>0</v>
      </c>
      <c r="BL148" s="15" t="s">
        <v>81</v>
      </c>
      <c r="BM148" s="226" t="s">
        <v>355</v>
      </c>
    </row>
    <row r="149" s="2" customFormat="1" ht="21.75" customHeight="1">
      <c r="A149" s="36"/>
      <c r="B149" s="37"/>
      <c r="C149" s="228" t="s">
        <v>356</v>
      </c>
      <c r="D149" s="228" t="s">
        <v>182</v>
      </c>
      <c r="E149" s="229" t="s">
        <v>357</v>
      </c>
      <c r="F149" s="230" t="s">
        <v>358</v>
      </c>
      <c r="G149" s="231" t="s">
        <v>208</v>
      </c>
      <c r="H149" s="232">
        <v>1</v>
      </c>
      <c r="I149" s="233"/>
      <c r="J149" s="234">
        <f>ROUND(I149*H149,2)</f>
        <v>0</v>
      </c>
      <c r="K149" s="230" t="s">
        <v>132</v>
      </c>
      <c r="L149" s="42"/>
      <c r="M149" s="235" t="s">
        <v>19</v>
      </c>
      <c r="N149" s="236" t="s">
        <v>44</v>
      </c>
      <c r="O149" s="82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6" t="s">
        <v>81</v>
      </c>
      <c r="AT149" s="226" t="s">
        <v>182</v>
      </c>
      <c r="AU149" s="226" t="s">
        <v>81</v>
      </c>
      <c r="AY149" s="15" t="s">
        <v>127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5" t="s">
        <v>81</v>
      </c>
      <c r="BK149" s="227">
        <f>ROUND(I149*H149,2)</f>
        <v>0</v>
      </c>
      <c r="BL149" s="15" t="s">
        <v>81</v>
      </c>
      <c r="BM149" s="226" t="s">
        <v>359</v>
      </c>
    </row>
    <row r="150" s="2" customFormat="1" ht="21.75" customHeight="1">
      <c r="A150" s="36"/>
      <c r="B150" s="37"/>
      <c r="C150" s="214" t="s">
        <v>360</v>
      </c>
      <c r="D150" s="214" t="s">
        <v>128</v>
      </c>
      <c r="E150" s="215" t="s">
        <v>361</v>
      </c>
      <c r="F150" s="216" t="s">
        <v>362</v>
      </c>
      <c r="G150" s="217" t="s">
        <v>208</v>
      </c>
      <c r="H150" s="218">
        <v>3</v>
      </c>
      <c r="I150" s="219"/>
      <c r="J150" s="220">
        <f>ROUND(I150*H150,2)</f>
        <v>0</v>
      </c>
      <c r="K150" s="216" t="s">
        <v>132</v>
      </c>
      <c r="L150" s="221"/>
      <c r="M150" s="222" t="s">
        <v>19</v>
      </c>
      <c r="N150" s="223" t="s">
        <v>44</v>
      </c>
      <c r="O150" s="82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6" t="s">
        <v>163</v>
      </c>
      <c r="AT150" s="226" t="s">
        <v>128</v>
      </c>
      <c r="AU150" s="226" t="s">
        <v>81</v>
      </c>
      <c r="AY150" s="15" t="s">
        <v>127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5" t="s">
        <v>81</v>
      </c>
      <c r="BK150" s="227">
        <f>ROUND(I150*H150,2)</f>
        <v>0</v>
      </c>
      <c r="BL150" s="15" t="s">
        <v>163</v>
      </c>
      <c r="BM150" s="226" t="s">
        <v>363</v>
      </c>
    </row>
    <row r="151" s="2" customFormat="1">
      <c r="A151" s="36"/>
      <c r="B151" s="37"/>
      <c r="C151" s="38"/>
      <c r="D151" s="239" t="s">
        <v>315</v>
      </c>
      <c r="E151" s="38"/>
      <c r="F151" s="240" t="s">
        <v>364</v>
      </c>
      <c r="G151" s="38"/>
      <c r="H151" s="38"/>
      <c r="I151" s="134"/>
      <c r="J151" s="38"/>
      <c r="K151" s="38"/>
      <c r="L151" s="42"/>
      <c r="M151" s="241"/>
      <c r="N151" s="242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315</v>
      </c>
      <c r="AU151" s="15" t="s">
        <v>81</v>
      </c>
    </row>
    <row r="152" s="2" customFormat="1" ht="21.75" customHeight="1">
      <c r="A152" s="36"/>
      <c r="B152" s="37"/>
      <c r="C152" s="214" t="s">
        <v>365</v>
      </c>
      <c r="D152" s="214" t="s">
        <v>128</v>
      </c>
      <c r="E152" s="215" t="s">
        <v>366</v>
      </c>
      <c r="F152" s="216" t="s">
        <v>367</v>
      </c>
      <c r="G152" s="217" t="s">
        <v>208</v>
      </c>
      <c r="H152" s="218">
        <v>1</v>
      </c>
      <c r="I152" s="219"/>
      <c r="J152" s="220">
        <f>ROUND(I152*H152,2)</f>
        <v>0</v>
      </c>
      <c r="K152" s="216" t="s">
        <v>132</v>
      </c>
      <c r="L152" s="221"/>
      <c r="M152" s="222" t="s">
        <v>19</v>
      </c>
      <c r="N152" s="223" t="s">
        <v>44</v>
      </c>
      <c r="O152" s="82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6" t="s">
        <v>83</v>
      </c>
      <c r="AT152" s="226" t="s">
        <v>128</v>
      </c>
      <c r="AU152" s="226" t="s">
        <v>81</v>
      </c>
      <c r="AY152" s="15" t="s">
        <v>127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5" t="s">
        <v>81</v>
      </c>
      <c r="BK152" s="227">
        <f>ROUND(I152*H152,2)</f>
        <v>0</v>
      </c>
      <c r="BL152" s="15" t="s">
        <v>81</v>
      </c>
      <c r="BM152" s="226" t="s">
        <v>368</v>
      </c>
    </row>
    <row r="153" s="2" customFormat="1">
      <c r="A153" s="36"/>
      <c r="B153" s="37"/>
      <c r="C153" s="38"/>
      <c r="D153" s="239" t="s">
        <v>315</v>
      </c>
      <c r="E153" s="38"/>
      <c r="F153" s="240" t="s">
        <v>369</v>
      </c>
      <c r="G153" s="38"/>
      <c r="H153" s="38"/>
      <c r="I153" s="134"/>
      <c r="J153" s="38"/>
      <c r="K153" s="38"/>
      <c r="L153" s="42"/>
      <c r="M153" s="241"/>
      <c r="N153" s="242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315</v>
      </c>
      <c r="AU153" s="15" t="s">
        <v>81</v>
      </c>
    </row>
    <row r="154" s="2" customFormat="1" ht="21.75" customHeight="1">
      <c r="A154" s="36"/>
      <c r="B154" s="37"/>
      <c r="C154" s="214" t="s">
        <v>370</v>
      </c>
      <c r="D154" s="214" t="s">
        <v>128</v>
      </c>
      <c r="E154" s="215" t="s">
        <v>371</v>
      </c>
      <c r="F154" s="216" t="s">
        <v>372</v>
      </c>
      <c r="G154" s="217" t="s">
        <v>208</v>
      </c>
      <c r="H154" s="218">
        <v>3</v>
      </c>
      <c r="I154" s="219"/>
      <c r="J154" s="220">
        <f>ROUND(I154*H154,2)</f>
        <v>0</v>
      </c>
      <c r="K154" s="216" t="s">
        <v>132</v>
      </c>
      <c r="L154" s="221"/>
      <c r="M154" s="222" t="s">
        <v>19</v>
      </c>
      <c r="N154" s="223" t="s">
        <v>44</v>
      </c>
      <c r="O154" s="82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6" t="s">
        <v>83</v>
      </c>
      <c r="AT154" s="226" t="s">
        <v>128</v>
      </c>
      <c r="AU154" s="226" t="s">
        <v>81</v>
      </c>
      <c r="AY154" s="15" t="s">
        <v>127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5" t="s">
        <v>81</v>
      </c>
      <c r="BK154" s="227">
        <f>ROUND(I154*H154,2)</f>
        <v>0</v>
      </c>
      <c r="BL154" s="15" t="s">
        <v>81</v>
      </c>
      <c r="BM154" s="226" t="s">
        <v>373</v>
      </c>
    </row>
    <row r="155" s="2" customFormat="1" ht="33" customHeight="1">
      <c r="A155" s="36"/>
      <c r="B155" s="37"/>
      <c r="C155" s="214" t="s">
        <v>374</v>
      </c>
      <c r="D155" s="214" t="s">
        <v>128</v>
      </c>
      <c r="E155" s="215" t="s">
        <v>375</v>
      </c>
      <c r="F155" s="216" t="s">
        <v>376</v>
      </c>
      <c r="G155" s="217" t="s">
        <v>208</v>
      </c>
      <c r="H155" s="218">
        <v>1</v>
      </c>
      <c r="I155" s="219"/>
      <c r="J155" s="220">
        <f>ROUND(I155*H155,2)</f>
        <v>0</v>
      </c>
      <c r="K155" s="216" t="s">
        <v>132</v>
      </c>
      <c r="L155" s="221"/>
      <c r="M155" s="222" t="s">
        <v>19</v>
      </c>
      <c r="N155" s="223" t="s">
        <v>44</v>
      </c>
      <c r="O155" s="82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6" t="s">
        <v>83</v>
      </c>
      <c r="AT155" s="226" t="s">
        <v>128</v>
      </c>
      <c r="AU155" s="226" t="s">
        <v>81</v>
      </c>
      <c r="AY155" s="15" t="s">
        <v>127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5" t="s">
        <v>81</v>
      </c>
      <c r="BK155" s="227">
        <f>ROUND(I155*H155,2)</f>
        <v>0</v>
      </c>
      <c r="BL155" s="15" t="s">
        <v>81</v>
      </c>
      <c r="BM155" s="226" t="s">
        <v>377</v>
      </c>
    </row>
    <row r="156" s="2" customFormat="1" ht="33" customHeight="1">
      <c r="A156" s="36"/>
      <c r="B156" s="37"/>
      <c r="C156" s="228" t="s">
        <v>378</v>
      </c>
      <c r="D156" s="228" t="s">
        <v>182</v>
      </c>
      <c r="E156" s="229" t="s">
        <v>379</v>
      </c>
      <c r="F156" s="230" t="s">
        <v>380</v>
      </c>
      <c r="G156" s="231" t="s">
        <v>208</v>
      </c>
      <c r="H156" s="232">
        <v>1</v>
      </c>
      <c r="I156" s="233"/>
      <c r="J156" s="234">
        <f>ROUND(I156*H156,2)</f>
        <v>0</v>
      </c>
      <c r="K156" s="230" t="s">
        <v>132</v>
      </c>
      <c r="L156" s="42"/>
      <c r="M156" s="235" t="s">
        <v>19</v>
      </c>
      <c r="N156" s="236" t="s">
        <v>44</v>
      </c>
      <c r="O156" s="82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6" t="s">
        <v>81</v>
      </c>
      <c r="AT156" s="226" t="s">
        <v>182</v>
      </c>
      <c r="AU156" s="226" t="s">
        <v>81</v>
      </c>
      <c r="AY156" s="15" t="s">
        <v>127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5" t="s">
        <v>81</v>
      </c>
      <c r="BK156" s="227">
        <f>ROUND(I156*H156,2)</f>
        <v>0</v>
      </c>
      <c r="BL156" s="15" t="s">
        <v>81</v>
      </c>
      <c r="BM156" s="226" t="s">
        <v>381</v>
      </c>
    </row>
    <row r="157" s="2" customFormat="1" ht="21.75" customHeight="1">
      <c r="A157" s="36"/>
      <c r="B157" s="37"/>
      <c r="C157" s="214" t="s">
        <v>382</v>
      </c>
      <c r="D157" s="214" t="s">
        <v>128</v>
      </c>
      <c r="E157" s="215" t="s">
        <v>383</v>
      </c>
      <c r="F157" s="216" t="s">
        <v>384</v>
      </c>
      <c r="G157" s="217" t="s">
        <v>208</v>
      </c>
      <c r="H157" s="218">
        <v>12</v>
      </c>
      <c r="I157" s="219"/>
      <c r="J157" s="220">
        <f>ROUND(I157*H157,2)</f>
        <v>0</v>
      </c>
      <c r="K157" s="216" t="s">
        <v>132</v>
      </c>
      <c r="L157" s="221"/>
      <c r="M157" s="222" t="s">
        <v>19</v>
      </c>
      <c r="N157" s="223" t="s">
        <v>44</v>
      </c>
      <c r="O157" s="82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6" t="s">
        <v>83</v>
      </c>
      <c r="AT157" s="226" t="s">
        <v>128</v>
      </c>
      <c r="AU157" s="226" t="s">
        <v>81</v>
      </c>
      <c r="AY157" s="15" t="s">
        <v>127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5" t="s">
        <v>81</v>
      </c>
      <c r="BK157" s="227">
        <f>ROUND(I157*H157,2)</f>
        <v>0</v>
      </c>
      <c r="BL157" s="15" t="s">
        <v>81</v>
      </c>
      <c r="BM157" s="226" t="s">
        <v>385</v>
      </c>
    </row>
    <row r="158" s="2" customFormat="1" ht="21.75" customHeight="1">
      <c r="A158" s="36"/>
      <c r="B158" s="37"/>
      <c r="C158" s="214" t="s">
        <v>386</v>
      </c>
      <c r="D158" s="214" t="s">
        <v>128</v>
      </c>
      <c r="E158" s="215" t="s">
        <v>387</v>
      </c>
      <c r="F158" s="216" t="s">
        <v>388</v>
      </c>
      <c r="G158" s="217" t="s">
        <v>208</v>
      </c>
      <c r="H158" s="218">
        <v>1</v>
      </c>
      <c r="I158" s="219"/>
      <c r="J158" s="220">
        <f>ROUND(I158*H158,2)</f>
        <v>0</v>
      </c>
      <c r="K158" s="216" t="s">
        <v>132</v>
      </c>
      <c r="L158" s="221"/>
      <c r="M158" s="222" t="s">
        <v>19</v>
      </c>
      <c r="N158" s="223" t="s">
        <v>44</v>
      </c>
      <c r="O158" s="82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6" t="s">
        <v>83</v>
      </c>
      <c r="AT158" s="226" t="s">
        <v>128</v>
      </c>
      <c r="AU158" s="226" t="s">
        <v>81</v>
      </c>
      <c r="AY158" s="15" t="s">
        <v>127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5" t="s">
        <v>81</v>
      </c>
      <c r="BK158" s="227">
        <f>ROUND(I158*H158,2)</f>
        <v>0</v>
      </c>
      <c r="BL158" s="15" t="s">
        <v>81</v>
      </c>
      <c r="BM158" s="226" t="s">
        <v>389</v>
      </c>
    </row>
    <row r="159" s="2" customFormat="1" ht="33" customHeight="1">
      <c r="A159" s="36"/>
      <c r="B159" s="37"/>
      <c r="C159" s="228" t="s">
        <v>390</v>
      </c>
      <c r="D159" s="228" t="s">
        <v>182</v>
      </c>
      <c r="E159" s="229" t="s">
        <v>391</v>
      </c>
      <c r="F159" s="230" t="s">
        <v>392</v>
      </c>
      <c r="G159" s="231" t="s">
        <v>208</v>
      </c>
      <c r="H159" s="232">
        <v>1</v>
      </c>
      <c r="I159" s="233"/>
      <c r="J159" s="234">
        <f>ROUND(I159*H159,2)</f>
        <v>0</v>
      </c>
      <c r="K159" s="230" t="s">
        <v>132</v>
      </c>
      <c r="L159" s="42"/>
      <c r="M159" s="235" t="s">
        <v>19</v>
      </c>
      <c r="N159" s="236" t="s">
        <v>44</v>
      </c>
      <c r="O159" s="82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6" t="s">
        <v>277</v>
      </c>
      <c r="AT159" s="226" t="s">
        <v>182</v>
      </c>
      <c r="AU159" s="226" t="s">
        <v>81</v>
      </c>
      <c r="AY159" s="15" t="s">
        <v>127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5" t="s">
        <v>81</v>
      </c>
      <c r="BK159" s="227">
        <f>ROUND(I159*H159,2)</f>
        <v>0</v>
      </c>
      <c r="BL159" s="15" t="s">
        <v>277</v>
      </c>
      <c r="BM159" s="226" t="s">
        <v>393</v>
      </c>
    </row>
    <row r="160" s="2" customFormat="1" ht="21.75" customHeight="1">
      <c r="A160" s="36"/>
      <c r="B160" s="37"/>
      <c r="C160" s="214" t="s">
        <v>394</v>
      </c>
      <c r="D160" s="214" t="s">
        <v>128</v>
      </c>
      <c r="E160" s="215" t="s">
        <v>395</v>
      </c>
      <c r="F160" s="216" t="s">
        <v>396</v>
      </c>
      <c r="G160" s="217" t="s">
        <v>208</v>
      </c>
      <c r="H160" s="218">
        <v>1</v>
      </c>
      <c r="I160" s="219"/>
      <c r="J160" s="220">
        <f>ROUND(I160*H160,2)</f>
        <v>0</v>
      </c>
      <c r="K160" s="216" t="s">
        <v>132</v>
      </c>
      <c r="L160" s="221"/>
      <c r="M160" s="222" t="s">
        <v>19</v>
      </c>
      <c r="N160" s="223" t="s">
        <v>44</v>
      </c>
      <c r="O160" s="82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6" t="s">
        <v>83</v>
      </c>
      <c r="AT160" s="226" t="s">
        <v>128</v>
      </c>
      <c r="AU160" s="226" t="s">
        <v>81</v>
      </c>
      <c r="AY160" s="15" t="s">
        <v>127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5" t="s">
        <v>81</v>
      </c>
      <c r="BK160" s="227">
        <f>ROUND(I160*H160,2)</f>
        <v>0</v>
      </c>
      <c r="BL160" s="15" t="s">
        <v>81</v>
      </c>
      <c r="BM160" s="226" t="s">
        <v>397</v>
      </c>
    </row>
    <row r="161" s="2" customFormat="1">
      <c r="A161" s="36"/>
      <c r="B161" s="37"/>
      <c r="C161" s="38"/>
      <c r="D161" s="239" t="s">
        <v>315</v>
      </c>
      <c r="E161" s="38"/>
      <c r="F161" s="240" t="s">
        <v>398</v>
      </c>
      <c r="G161" s="38"/>
      <c r="H161" s="38"/>
      <c r="I161" s="134"/>
      <c r="J161" s="38"/>
      <c r="K161" s="38"/>
      <c r="L161" s="42"/>
      <c r="M161" s="241"/>
      <c r="N161" s="242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315</v>
      </c>
      <c r="AU161" s="15" t="s">
        <v>81</v>
      </c>
    </row>
    <row r="162" s="2" customFormat="1" ht="21.75" customHeight="1">
      <c r="A162" s="36"/>
      <c r="B162" s="37"/>
      <c r="C162" s="214" t="s">
        <v>399</v>
      </c>
      <c r="D162" s="214" t="s">
        <v>128</v>
      </c>
      <c r="E162" s="215" t="s">
        <v>400</v>
      </c>
      <c r="F162" s="216" t="s">
        <v>401</v>
      </c>
      <c r="G162" s="217" t="s">
        <v>208</v>
      </c>
      <c r="H162" s="218">
        <v>1</v>
      </c>
      <c r="I162" s="219"/>
      <c r="J162" s="220">
        <f>ROUND(I162*H162,2)</f>
        <v>0</v>
      </c>
      <c r="K162" s="216" t="s">
        <v>132</v>
      </c>
      <c r="L162" s="221"/>
      <c r="M162" s="222" t="s">
        <v>19</v>
      </c>
      <c r="N162" s="223" t="s">
        <v>44</v>
      </c>
      <c r="O162" s="82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6" t="s">
        <v>133</v>
      </c>
      <c r="AT162" s="226" t="s">
        <v>128</v>
      </c>
      <c r="AU162" s="226" t="s">
        <v>81</v>
      </c>
      <c r="AY162" s="15" t="s">
        <v>127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5" t="s">
        <v>81</v>
      </c>
      <c r="BK162" s="227">
        <f>ROUND(I162*H162,2)</f>
        <v>0</v>
      </c>
      <c r="BL162" s="15" t="s">
        <v>134</v>
      </c>
      <c r="BM162" s="226" t="s">
        <v>402</v>
      </c>
    </row>
    <row r="163" s="2" customFormat="1" ht="21.75" customHeight="1">
      <c r="A163" s="36"/>
      <c r="B163" s="37"/>
      <c r="C163" s="214" t="s">
        <v>403</v>
      </c>
      <c r="D163" s="214" t="s">
        <v>128</v>
      </c>
      <c r="E163" s="215" t="s">
        <v>404</v>
      </c>
      <c r="F163" s="216" t="s">
        <v>405</v>
      </c>
      <c r="G163" s="217" t="s">
        <v>208</v>
      </c>
      <c r="H163" s="218">
        <v>1</v>
      </c>
      <c r="I163" s="219"/>
      <c r="J163" s="220">
        <f>ROUND(I163*H163,2)</f>
        <v>0</v>
      </c>
      <c r="K163" s="216" t="s">
        <v>132</v>
      </c>
      <c r="L163" s="221"/>
      <c r="M163" s="222" t="s">
        <v>19</v>
      </c>
      <c r="N163" s="223" t="s">
        <v>44</v>
      </c>
      <c r="O163" s="82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6" t="s">
        <v>133</v>
      </c>
      <c r="AT163" s="226" t="s">
        <v>128</v>
      </c>
      <c r="AU163" s="226" t="s">
        <v>81</v>
      </c>
      <c r="AY163" s="15" t="s">
        <v>127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5" t="s">
        <v>81</v>
      </c>
      <c r="BK163" s="227">
        <f>ROUND(I163*H163,2)</f>
        <v>0</v>
      </c>
      <c r="BL163" s="15" t="s">
        <v>134</v>
      </c>
      <c r="BM163" s="226" t="s">
        <v>406</v>
      </c>
    </row>
    <row r="164" s="2" customFormat="1" ht="21.75" customHeight="1">
      <c r="A164" s="36"/>
      <c r="B164" s="37"/>
      <c r="C164" s="214" t="s">
        <v>407</v>
      </c>
      <c r="D164" s="214" t="s">
        <v>128</v>
      </c>
      <c r="E164" s="215" t="s">
        <v>408</v>
      </c>
      <c r="F164" s="216" t="s">
        <v>409</v>
      </c>
      <c r="G164" s="217" t="s">
        <v>208</v>
      </c>
      <c r="H164" s="218">
        <v>8</v>
      </c>
      <c r="I164" s="219"/>
      <c r="J164" s="220">
        <f>ROUND(I164*H164,2)</f>
        <v>0</v>
      </c>
      <c r="K164" s="216" t="s">
        <v>132</v>
      </c>
      <c r="L164" s="221"/>
      <c r="M164" s="222" t="s">
        <v>19</v>
      </c>
      <c r="N164" s="223" t="s">
        <v>44</v>
      </c>
      <c r="O164" s="82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6" t="s">
        <v>165</v>
      </c>
      <c r="AT164" s="226" t="s">
        <v>128</v>
      </c>
      <c r="AU164" s="226" t="s">
        <v>81</v>
      </c>
      <c r="AY164" s="15" t="s">
        <v>127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5" t="s">
        <v>81</v>
      </c>
      <c r="BK164" s="227">
        <f>ROUND(I164*H164,2)</f>
        <v>0</v>
      </c>
      <c r="BL164" s="15" t="s">
        <v>410</v>
      </c>
      <c r="BM164" s="226" t="s">
        <v>411</v>
      </c>
    </row>
    <row r="165" s="2" customFormat="1">
      <c r="A165" s="36"/>
      <c r="B165" s="37"/>
      <c r="C165" s="38"/>
      <c r="D165" s="239" t="s">
        <v>315</v>
      </c>
      <c r="E165" s="38"/>
      <c r="F165" s="240" t="s">
        <v>412</v>
      </c>
      <c r="G165" s="38"/>
      <c r="H165" s="38"/>
      <c r="I165" s="134"/>
      <c r="J165" s="38"/>
      <c r="K165" s="38"/>
      <c r="L165" s="42"/>
      <c r="M165" s="241"/>
      <c r="N165" s="242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315</v>
      </c>
      <c r="AU165" s="15" t="s">
        <v>81</v>
      </c>
    </row>
    <row r="166" s="2" customFormat="1" ht="21.75" customHeight="1">
      <c r="A166" s="36"/>
      <c r="B166" s="37"/>
      <c r="C166" s="214" t="s">
        <v>413</v>
      </c>
      <c r="D166" s="214" t="s">
        <v>128</v>
      </c>
      <c r="E166" s="215" t="s">
        <v>414</v>
      </c>
      <c r="F166" s="216" t="s">
        <v>415</v>
      </c>
      <c r="G166" s="217" t="s">
        <v>208</v>
      </c>
      <c r="H166" s="218">
        <v>2</v>
      </c>
      <c r="I166" s="219"/>
      <c r="J166" s="220">
        <f>ROUND(I166*H166,2)</f>
        <v>0</v>
      </c>
      <c r="K166" s="216" t="s">
        <v>132</v>
      </c>
      <c r="L166" s="221"/>
      <c r="M166" s="222" t="s">
        <v>19</v>
      </c>
      <c r="N166" s="223" t="s">
        <v>44</v>
      </c>
      <c r="O166" s="82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6" t="s">
        <v>165</v>
      </c>
      <c r="AT166" s="226" t="s">
        <v>128</v>
      </c>
      <c r="AU166" s="226" t="s">
        <v>81</v>
      </c>
      <c r="AY166" s="15" t="s">
        <v>127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5" t="s">
        <v>81</v>
      </c>
      <c r="BK166" s="227">
        <f>ROUND(I166*H166,2)</f>
        <v>0</v>
      </c>
      <c r="BL166" s="15" t="s">
        <v>410</v>
      </c>
      <c r="BM166" s="226" t="s">
        <v>416</v>
      </c>
    </row>
    <row r="167" s="2" customFormat="1" ht="21.75" customHeight="1">
      <c r="A167" s="36"/>
      <c r="B167" s="37"/>
      <c r="C167" s="228" t="s">
        <v>417</v>
      </c>
      <c r="D167" s="228" t="s">
        <v>182</v>
      </c>
      <c r="E167" s="229" t="s">
        <v>330</v>
      </c>
      <c r="F167" s="230" t="s">
        <v>331</v>
      </c>
      <c r="G167" s="231" t="s">
        <v>208</v>
      </c>
      <c r="H167" s="232">
        <v>10</v>
      </c>
      <c r="I167" s="233"/>
      <c r="J167" s="234">
        <f>ROUND(I167*H167,2)</f>
        <v>0</v>
      </c>
      <c r="K167" s="230" t="s">
        <v>132</v>
      </c>
      <c r="L167" s="42"/>
      <c r="M167" s="235" t="s">
        <v>19</v>
      </c>
      <c r="N167" s="236" t="s">
        <v>44</v>
      </c>
      <c r="O167" s="82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6" t="s">
        <v>410</v>
      </c>
      <c r="AT167" s="226" t="s">
        <v>182</v>
      </c>
      <c r="AU167" s="226" t="s">
        <v>81</v>
      </c>
      <c r="AY167" s="15" t="s">
        <v>127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5" t="s">
        <v>81</v>
      </c>
      <c r="BK167" s="227">
        <f>ROUND(I167*H167,2)</f>
        <v>0</v>
      </c>
      <c r="BL167" s="15" t="s">
        <v>410</v>
      </c>
      <c r="BM167" s="226" t="s">
        <v>418</v>
      </c>
    </row>
    <row r="168" s="2" customFormat="1" ht="21.75" customHeight="1">
      <c r="A168" s="36"/>
      <c r="B168" s="37"/>
      <c r="C168" s="214" t="s">
        <v>419</v>
      </c>
      <c r="D168" s="214" t="s">
        <v>128</v>
      </c>
      <c r="E168" s="215" t="s">
        <v>420</v>
      </c>
      <c r="F168" s="216" t="s">
        <v>421</v>
      </c>
      <c r="G168" s="217" t="s">
        <v>208</v>
      </c>
      <c r="H168" s="218">
        <v>1</v>
      </c>
      <c r="I168" s="219"/>
      <c r="J168" s="220">
        <f>ROUND(I168*H168,2)</f>
        <v>0</v>
      </c>
      <c r="K168" s="216" t="s">
        <v>132</v>
      </c>
      <c r="L168" s="221"/>
      <c r="M168" s="222" t="s">
        <v>19</v>
      </c>
      <c r="N168" s="223" t="s">
        <v>44</v>
      </c>
      <c r="O168" s="82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6" t="s">
        <v>133</v>
      </c>
      <c r="AT168" s="226" t="s">
        <v>128</v>
      </c>
      <c r="AU168" s="226" t="s">
        <v>81</v>
      </c>
      <c r="AY168" s="15" t="s">
        <v>127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5" t="s">
        <v>81</v>
      </c>
      <c r="BK168" s="227">
        <f>ROUND(I168*H168,2)</f>
        <v>0</v>
      </c>
      <c r="BL168" s="15" t="s">
        <v>134</v>
      </c>
      <c r="BM168" s="226" t="s">
        <v>422</v>
      </c>
    </row>
    <row r="169" s="12" customFormat="1" ht="25.92" customHeight="1">
      <c r="A169" s="12"/>
      <c r="B169" s="200"/>
      <c r="C169" s="201"/>
      <c r="D169" s="202" t="s">
        <v>72</v>
      </c>
      <c r="E169" s="203" t="s">
        <v>423</v>
      </c>
      <c r="F169" s="203" t="s">
        <v>424</v>
      </c>
      <c r="G169" s="201"/>
      <c r="H169" s="201"/>
      <c r="I169" s="204"/>
      <c r="J169" s="205">
        <f>BK169</f>
        <v>0</v>
      </c>
      <c r="K169" s="201"/>
      <c r="L169" s="206"/>
      <c r="M169" s="207"/>
      <c r="N169" s="208"/>
      <c r="O169" s="208"/>
      <c r="P169" s="209">
        <f>SUM(P170:P189)</f>
        <v>0</v>
      </c>
      <c r="Q169" s="208"/>
      <c r="R169" s="209">
        <f>SUM(R170:R189)</f>
        <v>0</v>
      </c>
      <c r="S169" s="208"/>
      <c r="T169" s="210">
        <f>SUM(T170:T189)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81</v>
      </c>
      <c r="AT169" s="212" t="s">
        <v>72</v>
      </c>
      <c r="AU169" s="212" t="s">
        <v>73</v>
      </c>
      <c r="AY169" s="211" t="s">
        <v>127</v>
      </c>
      <c r="BK169" s="213">
        <f>SUM(BK170:BK189)</f>
        <v>0</v>
      </c>
    </row>
    <row r="170" s="2" customFormat="1" ht="21.75" customHeight="1">
      <c r="A170" s="36"/>
      <c r="B170" s="37"/>
      <c r="C170" s="228" t="s">
        <v>425</v>
      </c>
      <c r="D170" s="228" t="s">
        <v>182</v>
      </c>
      <c r="E170" s="229" t="s">
        <v>426</v>
      </c>
      <c r="F170" s="230" t="s">
        <v>427</v>
      </c>
      <c r="G170" s="231" t="s">
        <v>208</v>
      </c>
      <c r="H170" s="232">
        <v>1</v>
      </c>
      <c r="I170" s="233"/>
      <c r="J170" s="234">
        <f>ROUND(I170*H170,2)</f>
        <v>0</v>
      </c>
      <c r="K170" s="230" t="s">
        <v>132</v>
      </c>
      <c r="L170" s="42"/>
      <c r="M170" s="235" t="s">
        <v>19</v>
      </c>
      <c r="N170" s="236" t="s">
        <v>44</v>
      </c>
      <c r="O170" s="82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6" t="s">
        <v>134</v>
      </c>
      <c r="AT170" s="226" t="s">
        <v>182</v>
      </c>
      <c r="AU170" s="226" t="s">
        <v>81</v>
      </c>
      <c r="AY170" s="15" t="s">
        <v>127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5" t="s">
        <v>81</v>
      </c>
      <c r="BK170" s="227">
        <f>ROUND(I170*H170,2)</f>
        <v>0</v>
      </c>
      <c r="BL170" s="15" t="s">
        <v>134</v>
      </c>
      <c r="BM170" s="226" t="s">
        <v>428</v>
      </c>
    </row>
    <row r="171" s="2" customFormat="1" ht="21.75" customHeight="1">
      <c r="A171" s="36"/>
      <c r="B171" s="37"/>
      <c r="C171" s="214" t="s">
        <v>429</v>
      </c>
      <c r="D171" s="214" t="s">
        <v>128</v>
      </c>
      <c r="E171" s="215" t="s">
        <v>430</v>
      </c>
      <c r="F171" s="216" t="s">
        <v>431</v>
      </c>
      <c r="G171" s="217" t="s">
        <v>208</v>
      </c>
      <c r="H171" s="218">
        <v>1</v>
      </c>
      <c r="I171" s="219"/>
      <c r="J171" s="220">
        <f>ROUND(I171*H171,2)</f>
        <v>0</v>
      </c>
      <c r="K171" s="216" t="s">
        <v>132</v>
      </c>
      <c r="L171" s="221"/>
      <c r="M171" s="222" t="s">
        <v>19</v>
      </c>
      <c r="N171" s="223" t="s">
        <v>44</v>
      </c>
      <c r="O171" s="82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6" t="s">
        <v>163</v>
      </c>
      <c r="AT171" s="226" t="s">
        <v>128</v>
      </c>
      <c r="AU171" s="226" t="s">
        <v>81</v>
      </c>
      <c r="AY171" s="15" t="s">
        <v>127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5" t="s">
        <v>81</v>
      </c>
      <c r="BK171" s="227">
        <f>ROUND(I171*H171,2)</f>
        <v>0</v>
      </c>
      <c r="BL171" s="15" t="s">
        <v>163</v>
      </c>
      <c r="BM171" s="226" t="s">
        <v>432</v>
      </c>
    </row>
    <row r="172" s="2" customFormat="1" ht="21.75" customHeight="1">
      <c r="A172" s="36"/>
      <c r="B172" s="37"/>
      <c r="C172" s="214" t="s">
        <v>433</v>
      </c>
      <c r="D172" s="214" t="s">
        <v>128</v>
      </c>
      <c r="E172" s="215" t="s">
        <v>434</v>
      </c>
      <c r="F172" s="216" t="s">
        <v>435</v>
      </c>
      <c r="G172" s="217" t="s">
        <v>208</v>
      </c>
      <c r="H172" s="218">
        <v>1</v>
      </c>
      <c r="I172" s="219"/>
      <c r="J172" s="220">
        <f>ROUND(I172*H172,2)</f>
        <v>0</v>
      </c>
      <c r="K172" s="216" t="s">
        <v>132</v>
      </c>
      <c r="L172" s="221"/>
      <c r="M172" s="222" t="s">
        <v>19</v>
      </c>
      <c r="N172" s="223" t="s">
        <v>44</v>
      </c>
      <c r="O172" s="82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6" t="s">
        <v>163</v>
      </c>
      <c r="AT172" s="226" t="s">
        <v>128</v>
      </c>
      <c r="AU172" s="226" t="s">
        <v>81</v>
      </c>
      <c r="AY172" s="15" t="s">
        <v>127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5" t="s">
        <v>81</v>
      </c>
      <c r="BK172" s="227">
        <f>ROUND(I172*H172,2)</f>
        <v>0</v>
      </c>
      <c r="BL172" s="15" t="s">
        <v>163</v>
      </c>
      <c r="BM172" s="226" t="s">
        <v>436</v>
      </c>
    </row>
    <row r="173" s="2" customFormat="1">
      <c r="A173" s="36"/>
      <c r="B173" s="37"/>
      <c r="C173" s="38"/>
      <c r="D173" s="239" t="s">
        <v>315</v>
      </c>
      <c r="E173" s="38"/>
      <c r="F173" s="240" t="s">
        <v>437</v>
      </c>
      <c r="G173" s="38"/>
      <c r="H173" s="38"/>
      <c r="I173" s="134"/>
      <c r="J173" s="38"/>
      <c r="K173" s="38"/>
      <c r="L173" s="42"/>
      <c r="M173" s="241"/>
      <c r="N173" s="242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315</v>
      </c>
      <c r="AU173" s="15" t="s">
        <v>81</v>
      </c>
    </row>
    <row r="174" s="2" customFormat="1" ht="21.75" customHeight="1">
      <c r="A174" s="36"/>
      <c r="B174" s="37"/>
      <c r="C174" s="214" t="s">
        <v>438</v>
      </c>
      <c r="D174" s="214" t="s">
        <v>128</v>
      </c>
      <c r="E174" s="215" t="s">
        <v>439</v>
      </c>
      <c r="F174" s="216" t="s">
        <v>440</v>
      </c>
      <c r="G174" s="217" t="s">
        <v>208</v>
      </c>
      <c r="H174" s="218">
        <v>1</v>
      </c>
      <c r="I174" s="219"/>
      <c r="J174" s="220">
        <f>ROUND(I174*H174,2)</f>
        <v>0</v>
      </c>
      <c r="K174" s="216" t="s">
        <v>132</v>
      </c>
      <c r="L174" s="221"/>
      <c r="M174" s="222" t="s">
        <v>19</v>
      </c>
      <c r="N174" s="223" t="s">
        <v>44</v>
      </c>
      <c r="O174" s="82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6" t="s">
        <v>83</v>
      </c>
      <c r="AT174" s="226" t="s">
        <v>128</v>
      </c>
      <c r="AU174" s="226" t="s">
        <v>81</v>
      </c>
      <c r="AY174" s="15" t="s">
        <v>127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5" t="s">
        <v>81</v>
      </c>
      <c r="BK174" s="227">
        <f>ROUND(I174*H174,2)</f>
        <v>0</v>
      </c>
      <c r="BL174" s="15" t="s">
        <v>81</v>
      </c>
      <c r="BM174" s="226" t="s">
        <v>441</v>
      </c>
    </row>
    <row r="175" s="2" customFormat="1" ht="21.75" customHeight="1">
      <c r="A175" s="36"/>
      <c r="B175" s="37"/>
      <c r="C175" s="214" t="s">
        <v>442</v>
      </c>
      <c r="D175" s="214" t="s">
        <v>128</v>
      </c>
      <c r="E175" s="215" t="s">
        <v>443</v>
      </c>
      <c r="F175" s="216" t="s">
        <v>444</v>
      </c>
      <c r="G175" s="217" t="s">
        <v>208</v>
      </c>
      <c r="H175" s="218">
        <v>1</v>
      </c>
      <c r="I175" s="219"/>
      <c r="J175" s="220">
        <f>ROUND(I175*H175,2)</f>
        <v>0</v>
      </c>
      <c r="K175" s="216" t="s">
        <v>132</v>
      </c>
      <c r="L175" s="221"/>
      <c r="M175" s="222" t="s">
        <v>19</v>
      </c>
      <c r="N175" s="223" t="s">
        <v>44</v>
      </c>
      <c r="O175" s="82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6" t="s">
        <v>83</v>
      </c>
      <c r="AT175" s="226" t="s">
        <v>128</v>
      </c>
      <c r="AU175" s="226" t="s">
        <v>81</v>
      </c>
      <c r="AY175" s="15" t="s">
        <v>127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5" t="s">
        <v>81</v>
      </c>
      <c r="BK175" s="227">
        <f>ROUND(I175*H175,2)</f>
        <v>0</v>
      </c>
      <c r="BL175" s="15" t="s">
        <v>81</v>
      </c>
      <c r="BM175" s="226" t="s">
        <v>445</v>
      </c>
    </row>
    <row r="176" s="2" customFormat="1" ht="21.75" customHeight="1">
      <c r="A176" s="36"/>
      <c r="B176" s="37"/>
      <c r="C176" s="214" t="s">
        <v>446</v>
      </c>
      <c r="D176" s="214" t="s">
        <v>128</v>
      </c>
      <c r="E176" s="215" t="s">
        <v>447</v>
      </c>
      <c r="F176" s="216" t="s">
        <v>448</v>
      </c>
      <c r="G176" s="217" t="s">
        <v>208</v>
      </c>
      <c r="H176" s="218">
        <v>1</v>
      </c>
      <c r="I176" s="219"/>
      <c r="J176" s="220">
        <f>ROUND(I176*H176,2)</f>
        <v>0</v>
      </c>
      <c r="K176" s="216" t="s">
        <v>132</v>
      </c>
      <c r="L176" s="221"/>
      <c r="M176" s="222" t="s">
        <v>19</v>
      </c>
      <c r="N176" s="223" t="s">
        <v>44</v>
      </c>
      <c r="O176" s="82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6" t="s">
        <v>83</v>
      </c>
      <c r="AT176" s="226" t="s">
        <v>128</v>
      </c>
      <c r="AU176" s="226" t="s">
        <v>81</v>
      </c>
      <c r="AY176" s="15" t="s">
        <v>127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5" t="s">
        <v>81</v>
      </c>
      <c r="BK176" s="227">
        <f>ROUND(I176*H176,2)</f>
        <v>0</v>
      </c>
      <c r="BL176" s="15" t="s">
        <v>81</v>
      </c>
      <c r="BM176" s="226" t="s">
        <v>449</v>
      </c>
    </row>
    <row r="177" s="2" customFormat="1">
      <c r="A177" s="36"/>
      <c r="B177" s="37"/>
      <c r="C177" s="38"/>
      <c r="D177" s="239" t="s">
        <v>315</v>
      </c>
      <c r="E177" s="38"/>
      <c r="F177" s="240" t="s">
        <v>450</v>
      </c>
      <c r="G177" s="38"/>
      <c r="H177" s="38"/>
      <c r="I177" s="134"/>
      <c r="J177" s="38"/>
      <c r="K177" s="38"/>
      <c r="L177" s="42"/>
      <c r="M177" s="241"/>
      <c r="N177" s="242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315</v>
      </c>
      <c r="AU177" s="15" t="s">
        <v>81</v>
      </c>
    </row>
    <row r="178" s="2" customFormat="1" ht="21.75" customHeight="1">
      <c r="A178" s="36"/>
      <c r="B178" s="37"/>
      <c r="C178" s="214" t="s">
        <v>451</v>
      </c>
      <c r="D178" s="214" t="s">
        <v>128</v>
      </c>
      <c r="E178" s="215" t="s">
        <v>452</v>
      </c>
      <c r="F178" s="216" t="s">
        <v>453</v>
      </c>
      <c r="G178" s="217" t="s">
        <v>208</v>
      </c>
      <c r="H178" s="218">
        <v>48</v>
      </c>
      <c r="I178" s="219"/>
      <c r="J178" s="220">
        <f>ROUND(I178*H178,2)</f>
        <v>0</v>
      </c>
      <c r="K178" s="216" t="s">
        <v>132</v>
      </c>
      <c r="L178" s="221"/>
      <c r="M178" s="222" t="s">
        <v>19</v>
      </c>
      <c r="N178" s="223" t="s">
        <v>44</v>
      </c>
      <c r="O178" s="82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6" t="s">
        <v>83</v>
      </c>
      <c r="AT178" s="226" t="s">
        <v>128</v>
      </c>
      <c r="AU178" s="226" t="s">
        <v>81</v>
      </c>
      <c r="AY178" s="15" t="s">
        <v>127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5" t="s">
        <v>81</v>
      </c>
      <c r="BK178" s="227">
        <f>ROUND(I178*H178,2)</f>
        <v>0</v>
      </c>
      <c r="BL178" s="15" t="s">
        <v>81</v>
      </c>
      <c r="BM178" s="226" t="s">
        <v>454</v>
      </c>
    </row>
    <row r="179" s="2" customFormat="1" ht="21.75" customHeight="1">
      <c r="A179" s="36"/>
      <c r="B179" s="37"/>
      <c r="C179" s="214" t="s">
        <v>455</v>
      </c>
      <c r="D179" s="214" t="s">
        <v>128</v>
      </c>
      <c r="E179" s="215" t="s">
        <v>456</v>
      </c>
      <c r="F179" s="216" t="s">
        <v>457</v>
      </c>
      <c r="G179" s="217" t="s">
        <v>208</v>
      </c>
      <c r="H179" s="218">
        <v>1</v>
      </c>
      <c r="I179" s="219"/>
      <c r="J179" s="220">
        <f>ROUND(I179*H179,2)</f>
        <v>0</v>
      </c>
      <c r="K179" s="216" t="s">
        <v>132</v>
      </c>
      <c r="L179" s="221"/>
      <c r="M179" s="222" t="s">
        <v>19</v>
      </c>
      <c r="N179" s="223" t="s">
        <v>44</v>
      </c>
      <c r="O179" s="82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6" t="s">
        <v>133</v>
      </c>
      <c r="AT179" s="226" t="s">
        <v>128</v>
      </c>
      <c r="AU179" s="226" t="s">
        <v>81</v>
      </c>
      <c r="AY179" s="15" t="s">
        <v>127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5" t="s">
        <v>81</v>
      </c>
      <c r="BK179" s="227">
        <f>ROUND(I179*H179,2)</f>
        <v>0</v>
      </c>
      <c r="BL179" s="15" t="s">
        <v>134</v>
      </c>
      <c r="BM179" s="226" t="s">
        <v>458</v>
      </c>
    </row>
    <row r="180" s="2" customFormat="1" ht="21.75" customHeight="1">
      <c r="A180" s="36"/>
      <c r="B180" s="37"/>
      <c r="C180" s="214" t="s">
        <v>459</v>
      </c>
      <c r="D180" s="214" t="s">
        <v>128</v>
      </c>
      <c r="E180" s="215" t="s">
        <v>460</v>
      </c>
      <c r="F180" s="216" t="s">
        <v>461</v>
      </c>
      <c r="G180" s="217" t="s">
        <v>208</v>
      </c>
      <c r="H180" s="218">
        <v>1</v>
      </c>
      <c r="I180" s="219"/>
      <c r="J180" s="220">
        <f>ROUND(I180*H180,2)</f>
        <v>0</v>
      </c>
      <c r="K180" s="216" t="s">
        <v>132</v>
      </c>
      <c r="L180" s="221"/>
      <c r="M180" s="222" t="s">
        <v>19</v>
      </c>
      <c r="N180" s="223" t="s">
        <v>44</v>
      </c>
      <c r="O180" s="82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6" t="s">
        <v>133</v>
      </c>
      <c r="AT180" s="226" t="s">
        <v>128</v>
      </c>
      <c r="AU180" s="226" t="s">
        <v>81</v>
      </c>
      <c r="AY180" s="15" t="s">
        <v>127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5" t="s">
        <v>81</v>
      </c>
      <c r="BK180" s="227">
        <f>ROUND(I180*H180,2)</f>
        <v>0</v>
      </c>
      <c r="BL180" s="15" t="s">
        <v>134</v>
      </c>
      <c r="BM180" s="226" t="s">
        <v>462</v>
      </c>
    </row>
    <row r="181" s="2" customFormat="1" ht="21.75" customHeight="1">
      <c r="A181" s="36"/>
      <c r="B181" s="37"/>
      <c r="C181" s="214" t="s">
        <v>463</v>
      </c>
      <c r="D181" s="214" t="s">
        <v>128</v>
      </c>
      <c r="E181" s="215" t="s">
        <v>464</v>
      </c>
      <c r="F181" s="216" t="s">
        <v>465</v>
      </c>
      <c r="G181" s="217" t="s">
        <v>208</v>
      </c>
      <c r="H181" s="218">
        <v>2</v>
      </c>
      <c r="I181" s="219"/>
      <c r="J181" s="220">
        <f>ROUND(I181*H181,2)</f>
        <v>0</v>
      </c>
      <c r="K181" s="216" t="s">
        <v>132</v>
      </c>
      <c r="L181" s="221"/>
      <c r="M181" s="222" t="s">
        <v>19</v>
      </c>
      <c r="N181" s="223" t="s">
        <v>44</v>
      </c>
      <c r="O181" s="82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6" t="s">
        <v>133</v>
      </c>
      <c r="AT181" s="226" t="s">
        <v>128</v>
      </c>
      <c r="AU181" s="226" t="s">
        <v>81</v>
      </c>
      <c r="AY181" s="15" t="s">
        <v>127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5" t="s">
        <v>81</v>
      </c>
      <c r="BK181" s="227">
        <f>ROUND(I181*H181,2)</f>
        <v>0</v>
      </c>
      <c r="BL181" s="15" t="s">
        <v>134</v>
      </c>
      <c r="BM181" s="226" t="s">
        <v>466</v>
      </c>
    </row>
    <row r="182" s="2" customFormat="1" ht="21.75" customHeight="1">
      <c r="A182" s="36"/>
      <c r="B182" s="37"/>
      <c r="C182" s="214" t="s">
        <v>467</v>
      </c>
      <c r="D182" s="214" t="s">
        <v>128</v>
      </c>
      <c r="E182" s="215" t="s">
        <v>468</v>
      </c>
      <c r="F182" s="216" t="s">
        <v>469</v>
      </c>
      <c r="G182" s="217" t="s">
        <v>208</v>
      </c>
      <c r="H182" s="218">
        <v>4</v>
      </c>
      <c r="I182" s="219"/>
      <c r="J182" s="220">
        <f>ROUND(I182*H182,2)</f>
        <v>0</v>
      </c>
      <c r="K182" s="216" t="s">
        <v>132</v>
      </c>
      <c r="L182" s="221"/>
      <c r="M182" s="222" t="s">
        <v>19</v>
      </c>
      <c r="N182" s="223" t="s">
        <v>44</v>
      </c>
      <c r="O182" s="82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6" t="s">
        <v>133</v>
      </c>
      <c r="AT182" s="226" t="s">
        <v>128</v>
      </c>
      <c r="AU182" s="226" t="s">
        <v>81</v>
      </c>
      <c r="AY182" s="15" t="s">
        <v>127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5" t="s">
        <v>81</v>
      </c>
      <c r="BK182" s="227">
        <f>ROUND(I182*H182,2)</f>
        <v>0</v>
      </c>
      <c r="BL182" s="15" t="s">
        <v>134</v>
      </c>
      <c r="BM182" s="226" t="s">
        <v>470</v>
      </c>
    </row>
    <row r="183" s="2" customFormat="1" ht="21.75" customHeight="1">
      <c r="A183" s="36"/>
      <c r="B183" s="37"/>
      <c r="C183" s="214" t="s">
        <v>471</v>
      </c>
      <c r="D183" s="214" t="s">
        <v>128</v>
      </c>
      <c r="E183" s="215" t="s">
        <v>472</v>
      </c>
      <c r="F183" s="216" t="s">
        <v>473</v>
      </c>
      <c r="G183" s="217" t="s">
        <v>208</v>
      </c>
      <c r="H183" s="218">
        <v>6</v>
      </c>
      <c r="I183" s="219"/>
      <c r="J183" s="220">
        <f>ROUND(I183*H183,2)</f>
        <v>0</v>
      </c>
      <c r="K183" s="216" t="s">
        <v>132</v>
      </c>
      <c r="L183" s="221"/>
      <c r="M183" s="222" t="s">
        <v>19</v>
      </c>
      <c r="N183" s="223" t="s">
        <v>44</v>
      </c>
      <c r="O183" s="82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6" t="s">
        <v>133</v>
      </c>
      <c r="AT183" s="226" t="s">
        <v>128</v>
      </c>
      <c r="AU183" s="226" t="s">
        <v>81</v>
      </c>
      <c r="AY183" s="15" t="s">
        <v>127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5" t="s">
        <v>81</v>
      </c>
      <c r="BK183" s="227">
        <f>ROUND(I183*H183,2)</f>
        <v>0</v>
      </c>
      <c r="BL183" s="15" t="s">
        <v>134</v>
      </c>
      <c r="BM183" s="226" t="s">
        <v>474</v>
      </c>
    </row>
    <row r="184" s="2" customFormat="1" ht="21.75" customHeight="1">
      <c r="A184" s="36"/>
      <c r="B184" s="37"/>
      <c r="C184" s="214" t="s">
        <v>475</v>
      </c>
      <c r="D184" s="214" t="s">
        <v>128</v>
      </c>
      <c r="E184" s="215" t="s">
        <v>476</v>
      </c>
      <c r="F184" s="216" t="s">
        <v>477</v>
      </c>
      <c r="G184" s="217" t="s">
        <v>208</v>
      </c>
      <c r="H184" s="218">
        <v>1</v>
      </c>
      <c r="I184" s="219"/>
      <c r="J184" s="220">
        <f>ROUND(I184*H184,2)</f>
        <v>0</v>
      </c>
      <c r="K184" s="216" t="s">
        <v>132</v>
      </c>
      <c r="L184" s="221"/>
      <c r="M184" s="222" t="s">
        <v>19</v>
      </c>
      <c r="N184" s="223" t="s">
        <v>44</v>
      </c>
      <c r="O184" s="82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6" t="s">
        <v>163</v>
      </c>
      <c r="AT184" s="226" t="s">
        <v>128</v>
      </c>
      <c r="AU184" s="226" t="s">
        <v>81</v>
      </c>
      <c r="AY184" s="15" t="s">
        <v>127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5" t="s">
        <v>81</v>
      </c>
      <c r="BK184" s="227">
        <f>ROUND(I184*H184,2)</f>
        <v>0</v>
      </c>
      <c r="BL184" s="15" t="s">
        <v>163</v>
      </c>
      <c r="BM184" s="226" t="s">
        <v>478</v>
      </c>
    </row>
    <row r="185" s="2" customFormat="1" ht="21.75" customHeight="1">
      <c r="A185" s="36"/>
      <c r="B185" s="37"/>
      <c r="C185" s="214" t="s">
        <v>479</v>
      </c>
      <c r="D185" s="214" t="s">
        <v>128</v>
      </c>
      <c r="E185" s="215" t="s">
        <v>480</v>
      </c>
      <c r="F185" s="216" t="s">
        <v>481</v>
      </c>
      <c r="G185" s="217" t="s">
        <v>208</v>
      </c>
      <c r="H185" s="218">
        <v>1</v>
      </c>
      <c r="I185" s="219"/>
      <c r="J185" s="220">
        <f>ROUND(I185*H185,2)</f>
        <v>0</v>
      </c>
      <c r="K185" s="216" t="s">
        <v>132</v>
      </c>
      <c r="L185" s="221"/>
      <c r="M185" s="222" t="s">
        <v>19</v>
      </c>
      <c r="N185" s="223" t="s">
        <v>44</v>
      </c>
      <c r="O185" s="82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6" t="s">
        <v>133</v>
      </c>
      <c r="AT185" s="226" t="s">
        <v>128</v>
      </c>
      <c r="AU185" s="226" t="s">
        <v>81</v>
      </c>
      <c r="AY185" s="15" t="s">
        <v>127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5" t="s">
        <v>81</v>
      </c>
      <c r="BK185" s="227">
        <f>ROUND(I185*H185,2)</f>
        <v>0</v>
      </c>
      <c r="BL185" s="15" t="s">
        <v>134</v>
      </c>
      <c r="BM185" s="226" t="s">
        <v>482</v>
      </c>
    </row>
    <row r="186" s="2" customFormat="1" ht="21.75" customHeight="1">
      <c r="A186" s="36"/>
      <c r="B186" s="37"/>
      <c r="C186" s="214" t="s">
        <v>483</v>
      </c>
      <c r="D186" s="214" t="s">
        <v>128</v>
      </c>
      <c r="E186" s="215" t="s">
        <v>484</v>
      </c>
      <c r="F186" s="216" t="s">
        <v>485</v>
      </c>
      <c r="G186" s="217" t="s">
        <v>208</v>
      </c>
      <c r="H186" s="218">
        <v>1</v>
      </c>
      <c r="I186" s="219"/>
      <c r="J186" s="220">
        <f>ROUND(I186*H186,2)</f>
        <v>0</v>
      </c>
      <c r="K186" s="216" t="s">
        <v>132</v>
      </c>
      <c r="L186" s="221"/>
      <c r="M186" s="222" t="s">
        <v>19</v>
      </c>
      <c r="N186" s="223" t="s">
        <v>44</v>
      </c>
      <c r="O186" s="82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6" t="s">
        <v>163</v>
      </c>
      <c r="AT186" s="226" t="s">
        <v>128</v>
      </c>
      <c r="AU186" s="226" t="s">
        <v>81</v>
      </c>
      <c r="AY186" s="15" t="s">
        <v>127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5" t="s">
        <v>81</v>
      </c>
      <c r="BK186" s="227">
        <f>ROUND(I186*H186,2)</f>
        <v>0</v>
      </c>
      <c r="BL186" s="15" t="s">
        <v>163</v>
      </c>
      <c r="BM186" s="226" t="s">
        <v>486</v>
      </c>
    </row>
    <row r="187" s="2" customFormat="1">
      <c r="A187" s="36"/>
      <c r="B187" s="37"/>
      <c r="C187" s="38"/>
      <c r="D187" s="239" t="s">
        <v>315</v>
      </c>
      <c r="E187" s="38"/>
      <c r="F187" s="240" t="s">
        <v>487</v>
      </c>
      <c r="G187" s="38"/>
      <c r="H187" s="38"/>
      <c r="I187" s="134"/>
      <c r="J187" s="38"/>
      <c r="K187" s="38"/>
      <c r="L187" s="42"/>
      <c r="M187" s="241"/>
      <c r="N187" s="242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315</v>
      </c>
      <c r="AU187" s="15" t="s">
        <v>81</v>
      </c>
    </row>
    <row r="188" s="2" customFormat="1" ht="21.75" customHeight="1">
      <c r="A188" s="36"/>
      <c r="B188" s="37"/>
      <c r="C188" s="214" t="s">
        <v>488</v>
      </c>
      <c r="D188" s="214" t="s">
        <v>128</v>
      </c>
      <c r="E188" s="215" t="s">
        <v>489</v>
      </c>
      <c r="F188" s="216" t="s">
        <v>490</v>
      </c>
      <c r="G188" s="217" t="s">
        <v>491</v>
      </c>
      <c r="H188" s="218">
        <v>1</v>
      </c>
      <c r="I188" s="219"/>
      <c r="J188" s="220">
        <f>ROUND(I188*H188,2)</f>
        <v>0</v>
      </c>
      <c r="K188" s="216" t="s">
        <v>132</v>
      </c>
      <c r="L188" s="221"/>
      <c r="M188" s="222" t="s">
        <v>19</v>
      </c>
      <c r="N188" s="223" t="s">
        <v>44</v>
      </c>
      <c r="O188" s="82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6" t="s">
        <v>83</v>
      </c>
      <c r="AT188" s="226" t="s">
        <v>128</v>
      </c>
      <c r="AU188" s="226" t="s">
        <v>81</v>
      </c>
      <c r="AY188" s="15" t="s">
        <v>127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5" t="s">
        <v>81</v>
      </c>
      <c r="BK188" s="227">
        <f>ROUND(I188*H188,2)</f>
        <v>0</v>
      </c>
      <c r="BL188" s="15" t="s">
        <v>81</v>
      </c>
      <c r="BM188" s="226" t="s">
        <v>492</v>
      </c>
    </row>
    <row r="189" s="2" customFormat="1" ht="21.75" customHeight="1">
      <c r="A189" s="36"/>
      <c r="B189" s="37"/>
      <c r="C189" s="228" t="s">
        <v>493</v>
      </c>
      <c r="D189" s="228" t="s">
        <v>182</v>
      </c>
      <c r="E189" s="229" t="s">
        <v>494</v>
      </c>
      <c r="F189" s="230" t="s">
        <v>495</v>
      </c>
      <c r="G189" s="231" t="s">
        <v>208</v>
      </c>
      <c r="H189" s="232">
        <v>372</v>
      </c>
      <c r="I189" s="233"/>
      <c r="J189" s="234">
        <f>ROUND(I189*H189,2)</f>
        <v>0</v>
      </c>
      <c r="K189" s="230" t="s">
        <v>132</v>
      </c>
      <c r="L189" s="42"/>
      <c r="M189" s="235" t="s">
        <v>19</v>
      </c>
      <c r="N189" s="236" t="s">
        <v>44</v>
      </c>
      <c r="O189" s="82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6" t="s">
        <v>134</v>
      </c>
      <c r="AT189" s="226" t="s">
        <v>182</v>
      </c>
      <c r="AU189" s="226" t="s">
        <v>81</v>
      </c>
      <c r="AY189" s="15" t="s">
        <v>127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5" t="s">
        <v>81</v>
      </c>
      <c r="BK189" s="227">
        <f>ROUND(I189*H189,2)</f>
        <v>0</v>
      </c>
      <c r="BL189" s="15" t="s">
        <v>134</v>
      </c>
      <c r="BM189" s="226" t="s">
        <v>496</v>
      </c>
    </row>
    <row r="190" s="12" customFormat="1" ht="25.92" customHeight="1">
      <c r="A190" s="12"/>
      <c r="B190" s="200"/>
      <c r="C190" s="201"/>
      <c r="D190" s="202" t="s">
        <v>72</v>
      </c>
      <c r="E190" s="203" t="s">
        <v>497</v>
      </c>
      <c r="F190" s="203" t="s">
        <v>498</v>
      </c>
      <c r="G190" s="201"/>
      <c r="H190" s="201"/>
      <c r="I190" s="204"/>
      <c r="J190" s="205">
        <f>BK190</f>
        <v>0</v>
      </c>
      <c r="K190" s="201"/>
      <c r="L190" s="206"/>
      <c r="M190" s="207"/>
      <c r="N190" s="208"/>
      <c r="O190" s="208"/>
      <c r="P190" s="209">
        <f>SUM(P191:P193)</f>
        <v>0</v>
      </c>
      <c r="Q190" s="208"/>
      <c r="R190" s="209">
        <f>SUM(R191:R193)</f>
        <v>0</v>
      </c>
      <c r="S190" s="208"/>
      <c r="T190" s="210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1" t="s">
        <v>81</v>
      </c>
      <c r="AT190" s="212" t="s">
        <v>72</v>
      </c>
      <c r="AU190" s="212" t="s">
        <v>73</v>
      </c>
      <c r="AY190" s="211" t="s">
        <v>127</v>
      </c>
      <c r="BK190" s="213">
        <f>SUM(BK191:BK193)</f>
        <v>0</v>
      </c>
    </row>
    <row r="191" s="2" customFormat="1" ht="21.75" customHeight="1">
      <c r="A191" s="36"/>
      <c r="B191" s="37"/>
      <c r="C191" s="214" t="s">
        <v>499</v>
      </c>
      <c r="D191" s="214" t="s">
        <v>128</v>
      </c>
      <c r="E191" s="215" t="s">
        <v>500</v>
      </c>
      <c r="F191" s="216" t="s">
        <v>501</v>
      </c>
      <c r="G191" s="217" t="s">
        <v>208</v>
      </c>
      <c r="H191" s="218">
        <v>1</v>
      </c>
      <c r="I191" s="219"/>
      <c r="J191" s="220">
        <f>ROUND(I191*H191,2)</f>
        <v>0</v>
      </c>
      <c r="K191" s="216" t="s">
        <v>132</v>
      </c>
      <c r="L191" s="221"/>
      <c r="M191" s="222" t="s">
        <v>19</v>
      </c>
      <c r="N191" s="223" t="s">
        <v>44</v>
      </c>
      <c r="O191" s="82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6" t="s">
        <v>133</v>
      </c>
      <c r="AT191" s="226" t="s">
        <v>128</v>
      </c>
      <c r="AU191" s="226" t="s">
        <v>81</v>
      </c>
      <c r="AY191" s="15" t="s">
        <v>127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5" t="s">
        <v>81</v>
      </c>
      <c r="BK191" s="227">
        <f>ROUND(I191*H191,2)</f>
        <v>0</v>
      </c>
      <c r="BL191" s="15" t="s">
        <v>134</v>
      </c>
      <c r="BM191" s="226" t="s">
        <v>502</v>
      </c>
    </row>
    <row r="192" s="2" customFormat="1" ht="44.25" customHeight="1">
      <c r="A192" s="36"/>
      <c r="B192" s="37"/>
      <c r="C192" s="228" t="s">
        <v>503</v>
      </c>
      <c r="D192" s="228" t="s">
        <v>182</v>
      </c>
      <c r="E192" s="229" t="s">
        <v>504</v>
      </c>
      <c r="F192" s="230" t="s">
        <v>505</v>
      </c>
      <c r="G192" s="231" t="s">
        <v>208</v>
      </c>
      <c r="H192" s="232">
        <v>3</v>
      </c>
      <c r="I192" s="233"/>
      <c r="J192" s="234">
        <f>ROUND(I192*H192,2)</f>
        <v>0</v>
      </c>
      <c r="K192" s="230" t="s">
        <v>132</v>
      </c>
      <c r="L192" s="42"/>
      <c r="M192" s="235" t="s">
        <v>19</v>
      </c>
      <c r="N192" s="236" t="s">
        <v>44</v>
      </c>
      <c r="O192" s="82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6" t="s">
        <v>81</v>
      </c>
      <c r="AT192" s="226" t="s">
        <v>182</v>
      </c>
      <c r="AU192" s="226" t="s">
        <v>81</v>
      </c>
      <c r="AY192" s="15" t="s">
        <v>127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5" t="s">
        <v>81</v>
      </c>
      <c r="BK192" s="227">
        <f>ROUND(I192*H192,2)</f>
        <v>0</v>
      </c>
      <c r="BL192" s="15" t="s">
        <v>81</v>
      </c>
      <c r="BM192" s="226" t="s">
        <v>506</v>
      </c>
    </row>
    <row r="193" s="2" customFormat="1" ht="33" customHeight="1">
      <c r="A193" s="36"/>
      <c r="B193" s="37"/>
      <c r="C193" s="228" t="s">
        <v>507</v>
      </c>
      <c r="D193" s="228" t="s">
        <v>182</v>
      </c>
      <c r="E193" s="229" t="s">
        <v>508</v>
      </c>
      <c r="F193" s="230" t="s">
        <v>509</v>
      </c>
      <c r="G193" s="231" t="s">
        <v>208</v>
      </c>
      <c r="H193" s="232">
        <v>1</v>
      </c>
      <c r="I193" s="233"/>
      <c r="J193" s="234">
        <f>ROUND(I193*H193,2)</f>
        <v>0</v>
      </c>
      <c r="K193" s="230" t="s">
        <v>132</v>
      </c>
      <c r="L193" s="42"/>
      <c r="M193" s="235" t="s">
        <v>19</v>
      </c>
      <c r="N193" s="236" t="s">
        <v>44</v>
      </c>
      <c r="O193" s="82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6" t="s">
        <v>81</v>
      </c>
      <c r="AT193" s="226" t="s">
        <v>182</v>
      </c>
      <c r="AU193" s="226" t="s">
        <v>81</v>
      </c>
      <c r="AY193" s="15" t="s">
        <v>127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5" t="s">
        <v>81</v>
      </c>
      <c r="BK193" s="227">
        <f>ROUND(I193*H193,2)</f>
        <v>0</v>
      </c>
      <c r="BL193" s="15" t="s">
        <v>81</v>
      </c>
      <c r="BM193" s="226" t="s">
        <v>510</v>
      </c>
    </row>
    <row r="194" s="12" customFormat="1" ht="25.92" customHeight="1">
      <c r="A194" s="12"/>
      <c r="B194" s="200"/>
      <c r="C194" s="201"/>
      <c r="D194" s="202" t="s">
        <v>72</v>
      </c>
      <c r="E194" s="203" t="s">
        <v>511</v>
      </c>
      <c r="F194" s="203" t="s">
        <v>512</v>
      </c>
      <c r="G194" s="201"/>
      <c r="H194" s="201"/>
      <c r="I194" s="204"/>
      <c r="J194" s="205">
        <f>BK194</f>
        <v>0</v>
      </c>
      <c r="K194" s="201"/>
      <c r="L194" s="206"/>
      <c r="M194" s="207"/>
      <c r="N194" s="208"/>
      <c r="O194" s="208"/>
      <c r="P194" s="209">
        <f>SUM(P195:P216)</f>
        <v>0</v>
      </c>
      <c r="Q194" s="208"/>
      <c r="R194" s="209">
        <f>SUM(R195:R216)</f>
        <v>0</v>
      </c>
      <c r="S194" s="208"/>
      <c r="T194" s="210">
        <f>SUM(T195:T216)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81</v>
      </c>
      <c r="AT194" s="212" t="s">
        <v>72</v>
      </c>
      <c r="AU194" s="212" t="s">
        <v>73</v>
      </c>
      <c r="AY194" s="211" t="s">
        <v>127</v>
      </c>
      <c r="BK194" s="213">
        <f>SUM(BK195:BK216)</f>
        <v>0</v>
      </c>
    </row>
    <row r="195" s="2" customFormat="1" ht="21.75" customHeight="1">
      <c r="A195" s="36"/>
      <c r="B195" s="37"/>
      <c r="C195" s="214" t="s">
        <v>513</v>
      </c>
      <c r="D195" s="214" t="s">
        <v>128</v>
      </c>
      <c r="E195" s="215" t="s">
        <v>514</v>
      </c>
      <c r="F195" s="216" t="s">
        <v>515</v>
      </c>
      <c r="G195" s="217" t="s">
        <v>208</v>
      </c>
      <c r="H195" s="218">
        <v>5</v>
      </c>
      <c r="I195" s="219"/>
      <c r="J195" s="220">
        <f>ROUND(I195*H195,2)</f>
        <v>0</v>
      </c>
      <c r="K195" s="216" t="s">
        <v>132</v>
      </c>
      <c r="L195" s="221"/>
      <c r="M195" s="222" t="s">
        <v>19</v>
      </c>
      <c r="N195" s="223" t="s">
        <v>44</v>
      </c>
      <c r="O195" s="82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6" t="s">
        <v>133</v>
      </c>
      <c r="AT195" s="226" t="s">
        <v>128</v>
      </c>
      <c r="AU195" s="226" t="s">
        <v>81</v>
      </c>
      <c r="AY195" s="15" t="s">
        <v>127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5" t="s">
        <v>81</v>
      </c>
      <c r="BK195" s="227">
        <f>ROUND(I195*H195,2)</f>
        <v>0</v>
      </c>
      <c r="BL195" s="15" t="s">
        <v>134</v>
      </c>
      <c r="BM195" s="226" t="s">
        <v>516</v>
      </c>
    </row>
    <row r="196" s="2" customFormat="1" ht="21.75" customHeight="1">
      <c r="A196" s="36"/>
      <c r="B196" s="37"/>
      <c r="C196" s="214" t="s">
        <v>517</v>
      </c>
      <c r="D196" s="214" t="s">
        <v>128</v>
      </c>
      <c r="E196" s="215" t="s">
        <v>518</v>
      </c>
      <c r="F196" s="216" t="s">
        <v>519</v>
      </c>
      <c r="G196" s="217" t="s">
        <v>208</v>
      </c>
      <c r="H196" s="218">
        <v>5</v>
      </c>
      <c r="I196" s="219"/>
      <c r="J196" s="220">
        <f>ROUND(I196*H196,2)</f>
        <v>0</v>
      </c>
      <c r="K196" s="216" t="s">
        <v>132</v>
      </c>
      <c r="L196" s="221"/>
      <c r="M196" s="222" t="s">
        <v>19</v>
      </c>
      <c r="N196" s="223" t="s">
        <v>44</v>
      </c>
      <c r="O196" s="82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6" t="s">
        <v>133</v>
      </c>
      <c r="AT196" s="226" t="s">
        <v>128</v>
      </c>
      <c r="AU196" s="226" t="s">
        <v>81</v>
      </c>
      <c r="AY196" s="15" t="s">
        <v>127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5" t="s">
        <v>81</v>
      </c>
      <c r="BK196" s="227">
        <f>ROUND(I196*H196,2)</f>
        <v>0</v>
      </c>
      <c r="BL196" s="15" t="s">
        <v>134</v>
      </c>
      <c r="BM196" s="226" t="s">
        <v>520</v>
      </c>
    </row>
    <row r="197" s="2" customFormat="1" ht="21.75" customHeight="1">
      <c r="A197" s="36"/>
      <c r="B197" s="37"/>
      <c r="C197" s="214" t="s">
        <v>521</v>
      </c>
      <c r="D197" s="214" t="s">
        <v>128</v>
      </c>
      <c r="E197" s="215" t="s">
        <v>522</v>
      </c>
      <c r="F197" s="216" t="s">
        <v>523</v>
      </c>
      <c r="G197" s="217" t="s">
        <v>208</v>
      </c>
      <c r="H197" s="218">
        <v>5</v>
      </c>
      <c r="I197" s="219"/>
      <c r="J197" s="220">
        <f>ROUND(I197*H197,2)</f>
        <v>0</v>
      </c>
      <c r="K197" s="216" t="s">
        <v>132</v>
      </c>
      <c r="L197" s="221"/>
      <c r="M197" s="222" t="s">
        <v>19</v>
      </c>
      <c r="N197" s="223" t="s">
        <v>44</v>
      </c>
      <c r="O197" s="82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6" t="s">
        <v>133</v>
      </c>
      <c r="AT197" s="226" t="s">
        <v>128</v>
      </c>
      <c r="AU197" s="226" t="s">
        <v>81</v>
      </c>
      <c r="AY197" s="15" t="s">
        <v>127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5" t="s">
        <v>81</v>
      </c>
      <c r="BK197" s="227">
        <f>ROUND(I197*H197,2)</f>
        <v>0</v>
      </c>
      <c r="BL197" s="15" t="s">
        <v>134</v>
      </c>
      <c r="BM197" s="226" t="s">
        <v>524</v>
      </c>
    </row>
    <row r="198" s="2" customFormat="1" ht="21.75" customHeight="1">
      <c r="A198" s="36"/>
      <c r="B198" s="37"/>
      <c r="C198" s="214" t="s">
        <v>525</v>
      </c>
      <c r="D198" s="214" t="s">
        <v>128</v>
      </c>
      <c r="E198" s="215" t="s">
        <v>526</v>
      </c>
      <c r="F198" s="216" t="s">
        <v>527</v>
      </c>
      <c r="G198" s="217" t="s">
        <v>208</v>
      </c>
      <c r="H198" s="218">
        <v>5</v>
      </c>
      <c r="I198" s="219"/>
      <c r="J198" s="220">
        <f>ROUND(I198*H198,2)</f>
        <v>0</v>
      </c>
      <c r="K198" s="216" t="s">
        <v>132</v>
      </c>
      <c r="L198" s="221"/>
      <c r="M198" s="222" t="s">
        <v>19</v>
      </c>
      <c r="N198" s="223" t="s">
        <v>44</v>
      </c>
      <c r="O198" s="82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6" t="s">
        <v>133</v>
      </c>
      <c r="AT198" s="226" t="s">
        <v>128</v>
      </c>
      <c r="AU198" s="226" t="s">
        <v>81</v>
      </c>
      <c r="AY198" s="15" t="s">
        <v>127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5" t="s">
        <v>81</v>
      </c>
      <c r="BK198" s="227">
        <f>ROUND(I198*H198,2)</f>
        <v>0</v>
      </c>
      <c r="BL198" s="15" t="s">
        <v>134</v>
      </c>
      <c r="BM198" s="226" t="s">
        <v>528</v>
      </c>
    </row>
    <row r="199" s="2" customFormat="1" ht="21.75" customHeight="1">
      <c r="A199" s="36"/>
      <c r="B199" s="37"/>
      <c r="C199" s="214" t="s">
        <v>529</v>
      </c>
      <c r="D199" s="214" t="s">
        <v>128</v>
      </c>
      <c r="E199" s="215" t="s">
        <v>530</v>
      </c>
      <c r="F199" s="216" t="s">
        <v>531</v>
      </c>
      <c r="G199" s="217" t="s">
        <v>276</v>
      </c>
      <c r="H199" s="218">
        <v>5</v>
      </c>
      <c r="I199" s="219"/>
      <c r="J199" s="220">
        <f>ROUND(I199*H199,2)</f>
        <v>0</v>
      </c>
      <c r="K199" s="216" t="s">
        <v>132</v>
      </c>
      <c r="L199" s="221"/>
      <c r="M199" s="222" t="s">
        <v>19</v>
      </c>
      <c r="N199" s="223" t="s">
        <v>44</v>
      </c>
      <c r="O199" s="82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6" t="s">
        <v>133</v>
      </c>
      <c r="AT199" s="226" t="s">
        <v>128</v>
      </c>
      <c r="AU199" s="226" t="s">
        <v>81</v>
      </c>
      <c r="AY199" s="15" t="s">
        <v>127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5" t="s">
        <v>81</v>
      </c>
      <c r="BK199" s="227">
        <f>ROUND(I199*H199,2)</f>
        <v>0</v>
      </c>
      <c r="BL199" s="15" t="s">
        <v>134</v>
      </c>
      <c r="BM199" s="226" t="s">
        <v>532</v>
      </c>
    </row>
    <row r="200" s="2" customFormat="1" ht="21.75" customHeight="1">
      <c r="A200" s="36"/>
      <c r="B200" s="37"/>
      <c r="C200" s="214" t="s">
        <v>533</v>
      </c>
      <c r="D200" s="214" t="s">
        <v>128</v>
      </c>
      <c r="E200" s="215" t="s">
        <v>534</v>
      </c>
      <c r="F200" s="216" t="s">
        <v>535</v>
      </c>
      <c r="G200" s="217" t="s">
        <v>208</v>
      </c>
      <c r="H200" s="218">
        <v>5</v>
      </c>
      <c r="I200" s="219"/>
      <c r="J200" s="220">
        <f>ROUND(I200*H200,2)</f>
        <v>0</v>
      </c>
      <c r="K200" s="216" t="s">
        <v>132</v>
      </c>
      <c r="L200" s="221"/>
      <c r="M200" s="222" t="s">
        <v>19</v>
      </c>
      <c r="N200" s="223" t="s">
        <v>44</v>
      </c>
      <c r="O200" s="82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6" t="s">
        <v>133</v>
      </c>
      <c r="AT200" s="226" t="s">
        <v>128</v>
      </c>
      <c r="AU200" s="226" t="s">
        <v>81</v>
      </c>
      <c r="AY200" s="15" t="s">
        <v>127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5" t="s">
        <v>81</v>
      </c>
      <c r="BK200" s="227">
        <f>ROUND(I200*H200,2)</f>
        <v>0</v>
      </c>
      <c r="BL200" s="15" t="s">
        <v>134</v>
      </c>
      <c r="BM200" s="226" t="s">
        <v>536</v>
      </c>
    </row>
    <row r="201" s="2" customFormat="1" ht="21.75" customHeight="1">
      <c r="A201" s="36"/>
      <c r="B201" s="37"/>
      <c r="C201" s="214" t="s">
        <v>537</v>
      </c>
      <c r="D201" s="214" t="s">
        <v>128</v>
      </c>
      <c r="E201" s="215" t="s">
        <v>538</v>
      </c>
      <c r="F201" s="216" t="s">
        <v>539</v>
      </c>
      <c r="G201" s="217" t="s">
        <v>208</v>
      </c>
      <c r="H201" s="218">
        <v>1</v>
      </c>
      <c r="I201" s="219"/>
      <c r="J201" s="220">
        <f>ROUND(I201*H201,2)</f>
        <v>0</v>
      </c>
      <c r="K201" s="216" t="s">
        <v>132</v>
      </c>
      <c r="L201" s="221"/>
      <c r="M201" s="222" t="s">
        <v>19</v>
      </c>
      <c r="N201" s="223" t="s">
        <v>44</v>
      </c>
      <c r="O201" s="82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6" t="s">
        <v>133</v>
      </c>
      <c r="AT201" s="226" t="s">
        <v>128</v>
      </c>
      <c r="AU201" s="226" t="s">
        <v>81</v>
      </c>
      <c r="AY201" s="15" t="s">
        <v>127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5" t="s">
        <v>81</v>
      </c>
      <c r="BK201" s="227">
        <f>ROUND(I201*H201,2)</f>
        <v>0</v>
      </c>
      <c r="BL201" s="15" t="s">
        <v>134</v>
      </c>
      <c r="BM201" s="226" t="s">
        <v>540</v>
      </c>
    </row>
    <row r="202" s="2" customFormat="1" ht="21.75" customHeight="1">
      <c r="A202" s="36"/>
      <c r="B202" s="37"/>
      <c r="C202" s="214" t="s">
        <v>541</v>
      </c>
      <c r="D202" s="214" t="s">
        <v>128</v>
      </c>
      <c r="E202" s="215" t="s">
        <v>542</v>
      </c>
      <c r="F202" s="216" t="s">
        <v>543</v>
      </c>
      <c r="G202" s="217" t="s">
        <v>208</v>
      </c>
      <c r="H202" s="218">
        <v>5</v>
      </c>
      <c r="I202" s="219"/>
      <c r="J202" s="220">
        <f>ROUND(I202*H202,2)</f>
        <v>0</v>
      </c>
      <c r="K202" s="216" t="s">
        <v>132</v>
      </c>
      <c r="L202" s="221"/>
      <c r="M202" s="222" t="s">
        <v>19</v>
      </c>
      <c r="N202" s="223" t="s">
        <v>44</v>
      </c>
      <c r="O202" s="82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6" t="s">
        <v>133</v>
      </c>
      <c r="AT202" s="226" t="s">
        <v>128</v>
      </c>
      <c r="AU202" s="226" t="s">
        <v>81</v>
      </c>
      <c r="AY202" s="15" t="s">
        <v>127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5" t="s">
        <v>81</v>
      </c>
      <c r="BK202" s="227">
        <f>ROUND(I202*H202,2)</f>
        <v>0</v>
      </c>
      <c r="BL202" s="15" t="s">
        <v>134</v>
      </c>
      <c r="BM202" s="226" t="s">
        <v>544</v>
      </c>
    </row>
    <row r="203" s="2" customFormat="1" ht="21.75" customHeight="1">
      <c r="A203" s="36"/>
      <c r="B203" s="37"/>
      <c r="C203" s="214" t="s">
        <v>545</v>
      </c>
      <c r="D203" s="214" t="s">
        <v>128</v>
      </c>
      <c r="E203" s="215" t="s">
        <v>546</v>
      </c>
      <c r="F203" s="216" t="s">
        <v>547</v>
      </c>
      <c r="G203" s="217" t="s">
        <v>208</v>
      </c>
      <c r="H203" s="218">
        <v>2</v>
      </c>
      <c r="I203" s="219"/>
      <c r="J203" s="220">
        <f>ROUND(I203*H203,2)</f>
        <v>0</v>
      </c>
      <c r="K203" s="216" t="s">
        <v>132</v>
      </c>
      <c r="L203" s="221"/>
      <c r="M203" s="222" t="s">
        <v>19</v>
      </c>
      <c r="N203" s="223" t="s">
        <v>44</v>
      </c>
      <c r="O203" s="82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6" t="s">
        <v>133</v>
      </c>
      <c r="AT203" s="226" t="s">
        <v>128</v>
      </c>
      <c r="AU203" s="226" t="s">
        <v>81</v>
      </c>
      <c r="AY203" s="15" t="s">
        <v>127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5" t="s">
        <v>81</v>
      </c>
      <c r="BK203" s="227">
        <f>ROUND(I203*H203,2)</f>
        <v>0</v>
      </c>
      <c r="BL203" s="15" t="s">
        <v>134</v>
      </c>
      <c r="BM203" s="226" t="s">
        <v>548</v>
      </c>
    </row>
    <row r="204" s="2" customFormat="1" ht="21.75" customHeight="1">
      <c r="A204" s="36"/>
      <c r="B204" s="37"/>
      <c r="C204" s="214" t="s">
        <v>549</v>
      </c>
      <c r="D204" s="214" t="s">
        <v>128</v>
      </c>
      <c r="E204" s="215" t="s">
        <v>550</v>
      </c>
      <c r="F204" s="216" t="s">
        <v>551</v>
      </c>
      <c r="G204" s="217" t="s">
        <v>208</v>
      </c>
      <c r="H204" s="218">
        <v>5</v>
      </c>
      <c r="I204" s="219"/>
      <c r="J204" s="220">
        <f>ROUND(I204*H204,2)</f>
        <v>0</v>
      </c>
      <c r="K204" s="216" t="s">
        <v>132</v>
      </c>
      <c r="L204" s="221"/>
      <c r="M204" s="222" t="s">
        <v>19</v>
      </c>
      <c r="N204" s="223" t="s">
        <v>44</v>
      </c>
      <c r="O204" s="82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6" t="s">
        <v>133</v>
      </c>
      <c r="AT204" s="226" t="s">
        <v>128</v>
      </c>
      <c r="AU204" s="226" t="s">
        <v>81</v>
      </c>
      <c r="AY204" s="15" t="s">
        <v>127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5" t="s">
        <v>81</v>
      </c>
      <c r="BK204" s="227">
        <f>ROUND(I204*H204,2)</f>
        <v>0</v>
      </c>
      <c r="BL204" s="15" t="s">
        <v>134</v>
      </c>
      <c r="BM204" s="226" t="s">
        <v>552</v>
      </c>
    </row>
    <row r="205" s="2" customFormat="1" ht="21.75" customHeight="1">
      <c r="A205" s="36"/>
      <c r="B205" s="37"/>
      <c r="C205" s="214" t="s">
        <v>553</v>
      </c>
      <c r="D205" s="214" t="s">
        <v>128</v>
      </c>
      <c r="E205" s="215" t="s">
        <v>554</v>
      </c>
      <c r="F205" s="216" t="s">
        <v>555</v>
      </c>
      <c r="G205" s="217" t="s">
        <v>208</v>
      </c>
      <c r="H205" s="218">
        <v>1</v>
      </c>
      <c r="I205" s="219"/>
      <c r="J205" s="220">
        <f>ROUND(I205*H205,2)</f>
        <v>0</v>
      </c>
      <c r="K205" s="216" t="s">
        <v>132</v>
      </c>
      <c r="L205" s="221"/>
      <c r="M205" s="222" t="s">
        <v>19</v>
      </c>
      <c r="N205" s="223" t="s">
        <v>44</v>
      </c>
      <c r="O205" s="82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6" t="s">
        <v>133</v>
      </c>
      <c r="AT205" s="226" t="s">
        <v>128</v>
      </c>
      <c r="AU205" s="226" t="s">
        <v>81</v>
      </c>
      <c r="AY205" s="15" t="s">
        <v>127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5" t="s">
        <v>81</v>
      </c>
      <c r="BK205" s="227">
        <f>ROUND(I205*H205,2)</f>
        <v>0</v>
      </c>
      <c r="BL205" s="15" t="s">
        <v>134</v>
      </c>
      <c r="BM205" s="226" t="s">
        <v>556</v>
      </c>
    </row>
    <row r="206" s="2" customFormat="1" ht="21.75" customHeight="1">
      <c r="A206" s="36"/>
      <c r="B206" s="37"/>
      <c r="C206" s="214" t="s">
        <v>557</v>
      </c>
      <c r="D206" s="214" t="s">
        <v>128</v>
      </c>
      <c r="E206" s="215" t="s">
        <v>558</v>
      </c>
      <c r="F206" s="216" t="s">
        <v>559</v>
      </c>
      <c r="G206" s="217" t="s">
        <v>208</v>
      </c>
      <c r="H206" s="218">
        <v>1</v>
      </c>
      <c r="I206" s="219"/>
      <c r="J206" s="220">
        <f>ROUND(I206*H206,2)</f>
        <v>0</v>
      </c>
      <c r="K206" s="216" t="s">
        <v>132</v>
      </c>
      <c r="L206" s="221"/>
      <c r="M206" s="222" t="s">
        <v>19</v>
      </c>
      <c r="N206" s="223" t="s">
        <v>44</v>
      </c>
      <c r="O206" s="82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6" t="s">
        <v>133</v>
      </c>
      <c r="AT206" s="226" t="s">
        <v>128</v>
      </c>
      <c r="AU206" s="226" t="s">
        <v>81</v>
      </c>
      <c r="AY206" s="15" t="s">
        <v>127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5" t="s">
        <v>81</v>
      </c>
      <c r="BK206" s="227">
        <f>ROUND(I206*H206,2)</f>
        <v>0</v>
      </c>
      <c r="BL206" s="15" t="s">
        <v>134</v>
      </c>
      <c r="BM206" s="226" t="s">
        <v>560</v>
      </c>
    </row>
    <row r="207" s="2" customFormat="1" ht="21.75" customHeight="1">
      <c r="A207" s="36"/>
      <c r="B207" s="37"/>
      <c r="C207" s="214" t="s">
        <v>561</v>
      </c>
      <c r="D207" s="214" t="s">
        <v>128</v>
      </c>
      <c r="E207" s="215" t="s">
        <v>562</v>
      </c>
      <c r="F207" s="216" t="s">
        <v>563</v>
      </c>
      <c r="G207" s="217" t="s">
        <v>208</v>
      </c>
      <c r="H207" s="218">
        <v>1</v>
      </c>
      <c r="I207" s="219"/>
      <c r="J207" s="220">
        <f>ROUND(I207*H207,2)</f>
        <v>0</v>
      </c>
      <c r="K207" s="216" t="s">
        <v>132</v>
      </c>
      <c r="L207" s="221"/>
      <c r="M207" s="222" t="s">
        <v>19</v>
      </c>
      <c r="N207" s="223" t="s">
        <v>44</v>
      </c>
      <c r="O207" s="82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6" t="s">
        <v>133</v>
      </c>
      <c r="AT207" s="226" t="s">
        <v>128</v>
      </c>
      <c r="AU207" s="226" t="s">
        <v>81</v>
      </c>
      <c r="AY207" s="15" t="s">
        <v>127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5" t="s">
        <v>81</v>
      </c>
      <c r="BK207" s="227">
        <f>ROUND(I207*H207,2)</f>
        <v>0</v>
      </c>
      <c r="BL207" s="15" t="s">
        <v>134</v>
      </c>
      <c r="BM207" s="226" t="s">
        <v>564</v>
      </c>
    </row>
    <row r="208" s="2" customFormat="1" ht="21.75" customHeight="1">
      <c r="A208" s="36"/>
      <c r="B208" s="37"/>
      <c r="C208" s="214" t="s">
        <v>565</v>
      </c>
      <c r="D208" s="214" t="s">
        <v>128</v>
      </c>
      <c r="E208" s="215" t="s">
        <v>566</v>
      </c>
      <c r="F208" s="216" t="s">
        <v>567</v>
      </c>
      <c r="G208" s="217" t="s">
        <v>208</v>
      </c>
      <c r="H208" s="218">
        <v>2</v>
      </c>
      <c r="I208" s="219"/>
      <c r="J208" s="220">
        <f>ROUND(I208*H208,2)</f>
        <v>0</v>
      </c>
      <c r="K208" s="216" t="s">
        <v>132</v>
      </c>
      <c r="L208" s="221"/>
      <c r="M208" s="222" t="s">
        <v>19</v>
      </c>
      <c r="N208" s="223" t="s">
        <v>44</v>
      </c>
      <c r="O208" s="82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6" t="s">
        <v>133</v>
      </c>
      <c r="AT208" s="226" t="s">
        <v>128</v>
      </c>
      <c r="AU208" s="226" t="s">
        <v>81</v>
      </c>
      <c r="AY208" s="15" t="s">
        <v>127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5" t="s">
        <v>81</v>
      </c>
      <c r="BK208" s="227">
        <f>ROUND(I208*H208,2)</f>
        <v>0</v>
      </c>
      <c r="BL208" s="15" t="s">
        <v>134</v>
      </c>
      <c r="BM208" s="226" t="s">
        <v>568</v>
      </c>
    </row>
    <row r="209" s="2" customFormat="1" ht="21.75" customHeight="1">
      <c r="A209" s="36"/>
      <c r="B209" s="37"/>
      <c r="C209" s="228" t="s">
        <v>569</v>
      </c>
      <c r="D209" s="228" t="s">
        <v>182</v>
      </c>
      <c r="E209" s="229" t="s">
        <v>570</v>
      </c>
      <c r="F209" s="230" t="s">
        <v>571</v>
      </c>
      <c r="G209" s="231" t="s">
        <v>208</v>
      </c>
      <c r="H209" s="232">
        <v>1</v>
      </c>
      <c r="I209" s="233"/>
      <c r="J209" s="234">
        <f>ROUND(I209*H209,2)</f>
        <v>0</v>
      </c>
      <c r="K209" s="230" t="s">
        <v>132</v>
      </c>
      <c r="L209" s="42"/>
      <c r="M209" s="235" t="s">
        <v>19</v>
      </c>
      <c r="N209" s="236" t="s">
        <v>44</v>
      </c>
      <c r="O209" s="82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6" t="s">
        <v>134</v>
      </c>
      <c r="AT209" s="226" t="s">
        <v>182</v>
      </c>
      <c r="AU209" s="226" t="s">
        <v>81</v>
      </c>
      <c r="AY209" s="15" t="s">
        <v>127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5" t="s">
        <v>81</v>
      </c>
      <c r="BK209" s="227">
        <f>ROUND(I209*H209,2)</f>
        <v>0</v>
      </c>
      <c r="BL209" s="15" t="s">
        <v>134</v>
      </c>
      <c r="BM209" s="226" t="s">
        <v>572</v>
      </c>
    </row>
    <row r="210" s="2" customFormat="1" ht="21.75" customHeight="1">
      <c r="A210" s="36"/>
      <c r="B210" s="37"/>
      <c r="C210" s="228" t="s">
        <v>573</v>
      </c>
      <c r="D210" s="228" t="s">
        <v>182</v>
      </c>
      <c r="E210" s="229" t="s">
        <v>574</v>
      </c>
      <c r="F210" s="230" t="s">
        <v>575</v>
      </c>
      <c r="G210" s="231" t="s">
        <v>208</v>
      </c>
      <c r="H210" s="232">
        <v>5</v>
      </c>
      <c r="I210" s="233"/>
      <c r="J210" s="234">
        <f>ROUND(I210*H210,2)</f>
        <v>0</v>
      </c>
      <c r="K210" s="230" t="s">
        <v>132</v>
      </c>
      <c r="L210" s="42"/>
      <c r="M210" s="235" t="s">
        <v>19</v>
      </c>
      <c r="N210" s="236" t="s">
        <v>44</v>
      </c>
      <c r="O210" s="82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6" t="s">
        <v>134</v>
      </c>
      <c r="AT210" s="226" t="s">
        <v>182</v>
      </c>
      <c r="AU210" s="226" t="s">
        <v>81</v>
      </c>
      <c r="AY210" s="15" t="s">
        <v>127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5" t="s">
        <v>81</v>
      </c>
      <c r="BK210" s="227">
        <f>ROUND(I210*H210,2)</f>
        <v>0</v>
      </c>
      <c r="BL210" s="15" t="s">
        <v>134</v>
      </c>
      <c r="BM210" s="226" t="s">
        <v>576</v>
      </c>
    </row>
    <row r="211" s="2" customFormat="1" ht="21.75" customHeight="1">
      <c r="A211" s="36"/>
      <c r="B211" s="37"/>
      <c r="C211" s="228" t="s">
        <v>577</v>
      </c>
      <c r="D211" s="228" t="s">
        <v>182</v>
      </c>
      <c r="E211" s="229" t="s">
        <v>578</v>
      </c>
      <c r="F211" s="230" t="s">
        <v>579</v>
      </c>
      <c r="G211" s="231" t="s">
        <v>208</v>
      </c>
      <c r="H211" s="232">
        <v>5</v>
      </c>
      <c r="I211" s="233"/>
      <c r="J211" s="234">
        <f>ROUND(I211*H211,2)</f>
        <v>0</v>
      </c>
      <c r="K211" s="230" t="s">
        <v>132</v>
      </c>
      <c r="L211" s="42"/>
      <c r="M211" s="235" t="s">
        <v>19</v>
      </c>
      <c r="N211" s="236" t="s">
        <v>44</v>
      </c>
      <c r="O211" s="82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6" t="s">
        <v>134</v>
      </c>
      <c r="AT211" s="226" t="s">
        <v>182</v>
      </c>
      <c r="AU211" s="226" t="s">
        <v>81</v>
      </c>
      <c r="AY211" s="15" t="s">
        <v>127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5" t="s">
        <v>81</v>
      </c>
      <c r="BK211" s="227">
        <f>ROUND(I211*H211,2)</f>
        <v>0</v>
      </c>
      <c r="BL211" s="15" t="s">
        <v>134</v>
      </c>
      <c r="BM211" s="226" t="s">
        <v>580</v>
      </c>
    </row>
    <row r="212" s="2" customFormat="1" ht="21.75" customHeight="1">
      <c r="A212" s="36"/>
      <c r="B212" s="37"/>
      <c r="C212" s="228" t="s">
        <v>581</v>
      </c>
      <c r="D212" s="228" t="s">
        <v>182</v>
      </c>
      <c r="E212" s="229" t="s">
        <v>582</v>
      </c>
      <c r="F212" s="230" t="s">
        <v>583</v>
      </c>
      <c r="G212" s="231" t="s">
        <v>208</v>
      </c>
      <c r="H212" s="232">
        <v>5</v>
      </c>
      <c r="I212" s="233"/>
      <c r="J212" s="234">
        <f>ROUND(I212*H212,2)</f>
        <v>0</v>
      </c>
      <c r="K212" s="230" t="s">
        <v>132</v>
      </c>
      <c r="L212" s="42"/>
      <c r="M212" s="235" t="s">
        <v>19</v>
      </c>
      <c r="N212" s="236" t="s">
        <v>44</v>
      </c>
      <c r="O212" s="82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6" t="s">
        <v>134</v>
      </c>
      <c r="AT212" s="226" t="s">
        <v>182</v>
      </c>
      <c r="AU212" s="226" t="s">
        <v>81</v>
      </c>
      <c r="AY212" s="15" t="s">
        <v>127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5" t="s">
        <v>81</v>
      </c>
      <c r="BK212" s="227">
        <f>ROUND(I212*H212,2)</f>
        <v>0</v>
      </c>
      <c r="BL212" s="15" t="s">
        <v>134</v>
      </c>
      <c r="BM212" s="226" t="s">
        <v>584</v>
      </c>
    </row>
    <row r="213" s="2" customFormat="1" ht="21.75" customHeight="1">
      <c r="A213" s="36"/>
      <c r="B213" s="37"/>
      <c r="C213" s="228" t="s">
        <v>585</v>
      </c>
      <c r="D213" s="228" t="s">
        <v>182</v>
      </c>
      <c r="E213" s="229" t="s">
        <v>586</v>
      </c>
      <c r="F213" s="230" t="s">
        <v>587</v>
      </c>
      <c r="G213" s="231" t="s">
        <v>208</v>
      </c>
      <c r="H213" s="232">
        <v>1</v>
      </c>
      <c r="I213" s="233"/>
      <c r="J213" s="234">
        <f>ROUND(I213*H213,2)</f>
        <v>0</v>
      </c>
      <c r="K213" s="230" t="s">
        <v>132</v>
      </c>
      <c r="L213" s="42"/>
      <c r="M213" s="235" t="s">
        <v>19</v>
      </c>
      <c r="N213" s="236" t="s">
        <v>44</v>
      </c>
      <c r="O213" s="82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6" t="s">
        <v>134</v>
      </c>
      <c r="AT213" s="226" t="s">
        <v>182</v>
      </c>
      <c r="AU213" s="226" t="s">
        <v>81</v>
      </c>
      <c r="AY213" s="15" t="s">
        <v>127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5" t="s">
        <v>81</v>
      </c>
      <c r="BK213" s="227">
        <f>ROUND(I213*H213,2)</f>
        <v>0</v>
      </c>
      <c r="BL213" s="15" t="s">
        <v>134</v>
      </c>
      <c r="BM213" s="226" t="s">
        <v>588</v>
      </c>
    </row>
    <row r="214" s="2" customFormat="1" ht="21.75" customHeight="1">
      <c r="A214" s="36"/>
      <c r="B214" s="37"/>
      <c r="C214" s="228" t="s">
        <v>589</v>
      </c>
      <c r="D214" s="228" t="s">
        <v>182</v>
      </c>
      <c r="E214" s="229" t="s">
        <v>590</v>
      </c>
      <c r="F214" s="230" t="s">
        <v>591</v>
      </c>
      <c r="G214" s="231" t="s">
        <v>208</v>
      </c>
      <c r="H214" s="232">
        <v>5</v>
      </c>
      <c r="I214" s="233"/>
      <c r="J214" s="234">
        <f>ROUND(I214*H214,2)</f>
        <v>0</v>
      </c>
      <c r="K214" s="230" t="s">
        <v>132</v>
      </c>
      <c r="L214" s="42"/>
      <c r="M214" s="235" t="s">
        <v>19</v>
      </c>
      <c r="N214" s="236" t="s">
        <v>44</v>
      </c>
      <c r="O214" s="82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6" t="s">
        <v>134</v>
      </c>
      <c r="AT214" s="226" t="s">
        <v>182</v>
      </c>
      <c r="AU214" s="226" t="s">
        <v>81</v>
      </c>
      <c r="AY214" s="15" t="s">
        <v>127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5" t="s">
        <v>81</v>
      </c>
      <c r="BK214" s="227">
        <f>ROUND(I214*H214,2)</f>
        <v>0</v>
      </c>
      <c r="BL214" s="15" t="s">
        <v>134</v>
      </c>
      <c r="BM214" s="226" t="s">
        <v>592</v>
      </c>
    </row>
    <row r="215" s="2" customFormat="1" ht="21.75" customHeight="1">
      <c r="A215" s="36"/>
      <c r="B215" s="37"/>
      <c r="C215" s="228" t="s">
        <v>593</v>
      </c>
      <c r="D215" s="228" t="s">
        <v>182</v>
      </c>
      <c r="E215" s="229" t="s">
        <v>594</v>
      </c>
      <c r="F215" s="230" t="s">
        <v>595</v>
      </c>
      <c r="G215" s="231" t="s">
        <v>208</v>
      </c>
      <c r="H215" s="232">
        <v>5</v>
      </c>
      <c r="I215" s="233"/>
      <c r="J215" s="234">
        <f>ROUND(I215*H215,2)</f>
        <v>0</v>
      </c>
      <c r="K215" s="230" t="s">
        <v>132</v>
      </c>
      <c r="L215" s="42"/>
      <c r="M215" s="235" t="s">
        <v>19</v>
      </c>
      <c r="N215" s="236" t="s">
        <v>44</v>
      </c>
      <c r="O215" s="82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6" t="s">
        <v>134</v>
      </c>
      <c r="AT215" s="226" t="s">
        <v>182</v>
      </c>
      <c r="AU215" s="226" t="s">
        <v>81</v>
      </c>
      <c r="AY215" s="15" t="s">
        <v>127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5" t="s">
        <v>81</v>
      </c>
      <c r="BK215" s="227">
        <f>ROUND(I215*H215,2)</f>
        <v>0</v>
      </c>
      <c r="BL215" s="15" t="s">
        <v>134</v>
      </c>
      <c r="BM215" s="226" t="s">
        <v>596</v>
      </c>
    </row>
    <row r="216" s="2" customFormat="1" ht="21.75" customHeight="1">
      <c r="A216" s="36"/>
      <c r="B216" s="37"/>
      <c r="C216" s="228" t="s">
        <v>597</v>
      </c>
      <c r="D216" s="228" t="s">
        <v>182</v>
      </c>
      <c r="E216" s="229" t="s">
        <v>598</v>
      </c>
      <c r="F216" s="230" t="s">
        <v>599</v>
      </c>
      <c r="G216" s="231" t="s">
        <v>208</v>
      </c>
      <c r="H216" s="232">
        <v>5</v>
      </c>
      <c r="I216" s="233"/>
      <c r="J216" s="234">
        <f>ROUND(I216*H216,2)</f>
        <v>0</v>
      </c>
      <c r="K216" s="230" t="s">
        <v>132</v>
      </c>
      <c r="L216" s="42"/>
      <c r="M216" s="235" t="s">
        <v>19</v>
      </c>
      <c r="N216" s="236" t="s">
        <v>44</v>
      </c>
      <c r="O216" s="82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6" t="s">
        <v>134</v>
      </c>
      <c r="AT216" s="226" t="s">
        <v>182</v>
      </c>
      <c r="AU216" s="226" t="s">
        <v>81</v>
      </c>
      <c r="AY216" s="15" t="s">
        <v>127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5" t="s">
        <v>81</v>
      </c>
      <c r="BK216" s="227">
        <f>ROUND(I216*H216,2)</f>
        <v>0</v>
      </c>
      <c r="BL216" s="15" t="s">
        <v>134</v>
      </c>
      <c r="BM216" s="226" t="s">
        <v>600</v>
      </c>
    </row>
    <row r="217" s="12" customFormat="1" ht="25.92" customHeight="1">
      <c r="A217" s="12"/>
      <c r="B217" s="200"/>
      <c r="C217" s="201"/>
      <c r="D217" s="202" t="s">
        <v>72</v>
      </c>
      <c r="E217" s="203" t="s">
        <v>601</v>
      </c>
      <c r="F217" s="203" t="s">
        <v>602</v>
      </c>
      <c r="G217" s="201"/>
      <c r="H217" s="201"/>
      <c r="I217" s="204"/>
      <c r="J217" s="205">
        <f>BK217</f>
        <v>0</v>
      </c>
      <c r="K217" s="201"/>
      <c r="L217" s="206"/>
      <c r="M217" s="207"/>
      <c r="N217" s="208"/>
      <c r="O217" s="208"/>
      <c r="P217" s="209">
        <f>SUM(P218:P238)</f>
        <v>0</v>
      </c>
      <c r="Q217" s="208"/>
      <c r="R217" s="209">
        <f>SUM(R218:R238)</f>
        <v>0</v>
      </c>
      <c r="S217" s="208"/>
      <c r="T217" s="210">
        <f>SUM(T218:T238)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1" t="s">
        <v>410</v>
      </c>
      <c r="AT217" s="212" t="s">
        <v>72</v>
      </c>
      <c r="AU217" s="212" t="s">
        <v>73</v>
      </c>
      <c r="AY217" s="211" t="s">
        <v>127</v>
      </c>
      <c r="BK217" s="213">
        <f>SUM(BK218:BK238)</f>
        <v>0</v>
      </c>
    </row>
    <row r="218" s="2" customFormat="1" ht="21.75" customHeight="1">
      <c r="A218" s="36"/>
      <c r="B218" s="37"/>
      <c r="C218" s="214" t="s">
        <v>603</v>
      </c>
      <c r="D218" s="214" t="s">
        <v>128</v>
      </c>
      <c r="E218" s="215" t="s">
        <v>604</v>
      </c>
      <c r="F218" s="216" t="s">
        <v>605</v>
      </c>
      <c r="G218" s="217" t="s">
        <v>208</v>
      </c>
      <c r="H218" s="218">
        <v>1</v>
      </c>
      <c r="I218" s="219"/>
      <c r="J218" s="220">
        <f>ROUND(I218*H218,2)</f>
        <v>0</v>
      </c>
      <c r="K218" s="216" t="s">
        <v>132</v>
      </c>
      <c r="L218" s="221"/>
      <c r="M218" s="222" t="s">
        <v>19</v>
      </c>
      <c r="N218" s="223" t="s">
        <v>44</v>
      </c>
      <c r="O218" s="82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6" t="s">
        <v>83</v>
      </c>
      <c r="AT218" s="226" t="s">
        <v>128</v>
      </c>
      <c r="AU218" s="226" t="s">
        <v>81</v>
      </c>
      <c r="AY218" s="15" t="s">
        <v>127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5" t="s">
        <v>81</v>
      </c>
      <c r="BK218" s="227">
        <f>ROUND(I218*H218,2)</f>
        <v>0</v>
      </c>
      <c r="BL218" s="15" t="s">
        <v>81</v>
      </c>
      <c r="BM218" s="226" t="s">
        <v>606</v>
      </c>
    </row>
    <row r="219" s="2" customFormat="1" ht="21.75" customHeight="1">
      <c r="A219" s="36"/>
      <c r="B219" s="37"/>
      <c r="C219" s="214" t="s">
        <v>607</v>
      </c>
      <c r="D219" s="214" t="s">
        <v>128</v>
      </c>
      <c r="E219" s="215" t="s">
        <v>608</v>
      </c>
      <c r="F219" s="216" t="s">
        <v>609</v>
      </c>
      <c r="G219" s="217" t="s">
        <v>208</v>
      </c>
      <c r="H219" s="218">
        <v>16</v>
      </c>
      <c r="I219" s="219"/>
      <c r="J219" s="220">
        <f>ROUND(I219*H219,2)</f>
        <v>0</v>
      </c>
      <c r="K219" s="216" t="s">
        <v>132</v>
      </c>
      <c r="L219" s="221"/>
      <c r="M219" s="222" t="s">
        <v>19</v>
      </c>
      <c r="N219" s="223" t="s">
        <v>44</v>
      </c>
      <c r="O219" s="82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6" t="s">
        <v>163</v>
      </c>
      <c r="AT219" s="226" t="s">
        <v>128</v>
      </c>
      <c r="AU219" s="226" t="s">
        <v>81</v>
      </c>
      <c r="AY219" s="15" t="s">
        <v>127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5" t="s">
        <v>81</v>
      </c>
      <c r="BK219" s="227">
        <f>ROUND(I219*H219,2)</f>
        <v>0</v>
      </c>
      <c r="BL219" s="15" t="s">
        <v>163</v>
      </c>
      <c r="BM219" s="226" t="s">
        <v>610</v>
      </c>
    </row>
    <row r="220" s="2" customFormat="1">
      <c r="A220" s="36"/>
      <c r="B220" s="37"/>
      <c r="C220" s="38"/>
      <c r="D220" s="239" t="s">
        <v>315</v>
      </c>
      <c r="E220" s="38"/>
      <c r="F220" s="240" t="s">
        <v>611</v>
      </c>
      <c r="G220" s="38"/>
      <c r="H220" s="38"/>
      <c r="I220" s="134"/>
      <c r="J220" s="38"/>
      <c r="K220" s="38"/>
      <c r="L220" s="42"/>
      <c r="M220" s="241"/>
      <c r="N220" s="242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315</v>
      </c>
      <c r="AU220" s="15" t="s">
        <v>81</v>
      </c>
    </row>
    <row r="221" s="2" customFormat="1" ht="21.75" customHeight="1">
      <c r="A221" s="36"/>
      <c r="B221" s="37"/>
      <c r="C221" s="214" t="s">
        <v>612</v>
      </c>
      <c r="D221" s="214" t="s">
        <v>128</v>
      </c>
      <c r="E221" s="215" t="s">
        <v>613</v>
      </c>
      <c r="F221" s="216" t="s">
        <v>614</v>
      </c>
      <c r="G221" s="217" t="s">
        <v>208</v>
      </c>
      <c r="H221" s="218">
        <v>3</v>
      </c>
      <c r="I221" s="219"/>
      <c r="J221" s="220">
        <f>ROUND(I221*H221,2)</f>
        <v>0</v>
      </c>
      <c r="K221" s="216" t="s">
        <v>132</v>
      </c>
      <c r="L221" s="221"/>
      <c r="M221" s="222" t="s">
        <v>19</v>
      </c>
      <c r="N221" s="223" t="s">
        <v>44</v>
      </c>
      <c r="O221" s="82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6" t="s">
        <v>163</v>
      </c>
      <c r="AT221" s="226" t="s">
        <v>128</v>
      </c>
      <c r="AU221" s="226" t="s">
        <v>81</v>
      </c>
      <c r="AY221" s="15" t="s">
        <v>127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5" t="s">
        <v>81</v>
      </c>
      <c r="BK221" s="227">
        <f>ROUND(I221*H221,2)</f>
        <v>0</v>
      </c>
      <c r="BL221" s="15" t="s">
        <v>163</v>
      </c>
      <c r="BM221" s="226" t="s">
        <v>615</v>
      </c>
    </row>
    <row r="222" s="2" customFormat="1" ht="21.75" customHeight="1">
      <c r="A222" s="36"/>
      <c r="B222" s="37"/>
      <c r="C222" s="228" t="s">
        <v>616</v>
      </c>
      <c r="D222" s="228" t="s">
        <v>182</v>
      </c>
      <c r="E222" s="229" t="s">
        <v>617</v>
      </c>
      <c r="F222" s="230" t="s">
        <v>618</v>
      </c>
      <c r="G222" s="231" t="s">
        <v>208</v>
      </c>
      <c r="H222" s="232">
        <v>1</v>
      </c>
      <c r="I222" s="233"/>
      <c r="J222" s="234">
        <f>ROUND(I222*H222,2)</f>
        <v>0</v>
      </c>
      <c r="K222" s="230" t="s">
        <v>132</v>
      </c>
      <c r="L222" s="42"/>
      <c r="M222" s="235" t="s">
        <v>19</v>
      </c>
      <c r="N222" s="236" t="s">
        <v>44</v>
      </c>
      <c r="O222" s="82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6" t="s">
        <v>81</v>
      </c>
      <c r="AT222" s="226" t="s">
        <v>182</v>
      </c>
      <c r="AU222" s="226" t="s">
        <v>81</v>
      </c>
      <c r="AY222" s="15" t="s">
        <v>127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5" t="s">
        <v>81</v>
      </c>
      <c r="BK222" s="227">
        <f>ROUND(I222*H222,2)</f>
        <v>0</v>
      </c>
      <c r="BL222" s="15" t="s">
        <v>81</v>
      </c>
      <c r="BM222" s="226" t="s">
        <v>619</v>
      </c>
    </row>
    <row r="223" s="2" customFormat="1" ht="21.75" customHeight="1">
      <c r="A223" s="36"/>
      <c r="B223" s="37"/>
      <c r="C223" s="214" t="s">
        <v>620</v>
      </c>
      <c r="D223" s="214" t="s">
        <v>128</v>
      </c>
      <c r="E223" s="215" t="s">
        <v>621</v>
      </c>
      <c r="F223" s="216" t="s">
        <v>622</v>
      </c>
      <c r="G223" s="217" t="s">
        <v>208</v>
      </c>
      <c r="H223" s="218">
        <v>1</v>
      </c>
      <c r="I223" s="219"/>
      <c r="J223" s="220">
        <f>ROUND(I223*H223,2)</f>
        <v>0</v>
      </c>
      <c r="K223" s="216" t="s">
        <v>132</v>
      </c>
      <c r="L223" s="221"/>
      <c r="M223" s="222" t="s">
        <v>19</v>
      </c>
      <c r="N223" s="223" t="s">
        <v>44</v>
      </c>
      <c r="O223" s="82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6" t="s">
        <v>133</v>
      </c>
      <c r="AT223" s="226" t="s">
        <v>128</v>
      </c>
      <c r="AU223" s="226" t="s">
        <v>81</v>
      </c>
      <c r="AY223" s="15" t="s">
        <v>127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5" t="s">
        <v>81</v>
      </c>
      <c r="BK223" s="227">
        <f>ROUND(I223*H223,2)</f>
        <v>0</v>
      </c>
      <c r="BL223" s="15" t="s">
        <v>134</v>
      </c>
      <c r="BM223" s="226" t="s">
        <v>623</v>
      </c>
    </row>
    <row r="224" s="2" customFormat="1" ht="33" customHeight="1">
      <c r="A224" s="36"/>
      <c r="B224" s="37"/>
      <c r="C224" s="228" t="s">
        <v>624</v>
      </c>
      <c r="D224" s="228" t="s">
        <v>182</v>
      </c>
      <c r="E224" s="229" t="s">
        <v>625</v>
      </c>
      <c r="F224" s="230" t="s">
        <v>626</v>
      </c>
      <c r="G224" s="231" t="s">
        <v>208</v>
      </c>
      <c r="H224" s="232">
        <v>20</v>
      </c>
      <c r="I224" s="233"/>
      <c r="J224" s="234">
        <f>ROUND(I224*H224,2)</f>
        <v>0</v>
      </c>
      <c r="K224" s="230" t="s">
        <v>132</v>
      </c>
      <c r="L224" s="42"/>
      <c r="M224" s="235" t="s">
        <v>19</v>
      </c>
      <c r="N224" s="236" t="s">
        <v>44</v>
      </c>
      <c r="O224" s="82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6" t="s">
        <v>81</v>
      </c>
      <c r="AT224" s="226" t="s">
        <v>182</v>
      </c>
      <c r="AU224" s="226" t="s">
        <v>81</v>
      </c>
      <c r="AY224" s="15" t="s">
        <v>127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5" t="s">
        <v>81</v>
      </c>
      <c r="BK224" s="227">
        <f>ROUND(I224*H224,2)</f>
        <v>0</v>
      </c>
      <c r="BL224" s="15" t="s">
        <v>81</v>
      </c>
      <c r="BM224" s="226" t="s">
        <v>627</v>
      </c>
    </row>
    <row r="225" s="2" customFormat="1" ht="21.75" customHeight="1">
      <c r="A225" s="36"/>
      <c r="B225" s="37"/>
      <c r="C225" s="214" t="s">
        <v>628</v>
      </c>
      <c r="D225" s="214" t="s">
        <v>128</v>
      </c>
      <c r="E225" s="215" t="s">
        <v>629</v>
      </c>
      <c r="F225" s="216" t="s">
        <v>630</v>
      </c>
      <c r="G225" s="217" t="s">
        <v>208</v>
      </c>
      <c r="H225" s="218">
        <v>7</v>
      </c>
      <c r="I225" s="219"/>
      <c r="J225" s="220">
        <f>ROUND(I225*H225,2)</f>
        <v>0</v>
      </c>
      <c r="K225" s="216" t="s">
        <v>132</v>
      </c>
      <c r="L225" s="221"/>
      <c r="M225" s="222" t="s">
        <v>19</v>
      </c>
      <c r="N225" s="223" t="s">
        <v>44</v>
      </c>
      <c r="O225" s="82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6" t="s">
        <v>83</v>
      </c>
      <c r="AT225" s="226" t="s">
        <v>128</v>
      </c>
      <c r="AU225" s="226" t="s">
        <v>81</v>
      </c>
      <c r="AY225" s="15" t="s">
        <v>127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5" t="s">
        <v>81</v>
      </c>
      <c r="BK225" s="227">
        <f>ROUND(I225*H225,2)</f>
        <v>0</v>
      </c>
      <c r="BL225" s="15" t="s">
        <v>81</v>
      </c>
      <c r="BM225" s="226" t="s">
        <v>631</v>
      </c>
    </row>
    <row r="226" s="2" customFormat="1" ht="21.75" customHeight="1">
      <c r="A226" s="36"/>
      <c r="B226" s="37"/>
      <c r="C226" s="214" t="s">
        <v>632</v>
      </c>
      <c r="D226" s="214" t="s">
        <v>128</v>
      </c>
      <c r="E226" s="215" t="s">
        <v>633</v>
      </c>
      <c r="F226" s="216" t="s">
        <v>634</v>
      </c>
      <c r="G226" s="217" t="s">
        <v>208</v>
      </c>
      <c r="H226" s="218">
        <v>1</v>
      </c>
      <c r="I226" s="219"/>
      <c r="J226" s="220">
        <f>ROUND(I226*H226,2)</f>
        <v>0</v>
      </c>
      <c r="K226" s="216" t="s">
        <v>132</v>
      </c>
      <c r="L226" s="221"/>
      <c r="M226" s="222" t="s">
        <v>19</v>
      </c>
      <c r="N226" s="223" t="s">
        <v>44</v>
      </c>
      <c r="O226" s="82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6" t="s">
        <v>83</v>
      </c>
      <c r="AT226" s="226" t="s">
        <v>128</v>
      </c>
      <c r="AU226" s="226" t="s">
        <v>81</v>
      </c>
      <c r="AY226" s="15" t="s">
        <v>127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5" t="s">
        <v>81</v>
      </c>
      <c r="BK226" s="227">
        <f>ROUND(I226*H226,2)</f>
        <v>0</v>
      </c>
      <c r="BL226" s="15" t="s">
        <v>81</v>
      </c>
      <c r="BM226" s="226" t="s">
        <v>635</v>
      </c>
    </row>
    <row r="227" s="2" customFormat="1" ht="21.75" customHeight="1">
      <c r="A227" s="36"/>
      <c r="B227" s="37"/>
      <c r="C227" s="214" t="s">
        <v>636</v>
      </c>
      <c r="D227" s="214" t="s">
        <v>128</v>
      </c>
      <c r="E227" s="215" t="s">
        <v>637</v>
      </c>
      <c r="F227" s="216" t="s">
        <v>638</v>
      </c>
      <c r="G227" s="217" t="s">
        <v>208</v>
      </c>
      <c r="H227" s="218">
        <v>1</v>
      </c>
      <c r="I227" s="219"/>
      <c r="J227" s="220">
        <f>ROUND(I227*H227,2)</f>
        <v>0</v>
      </c>
      <c r="K227" s="216" t="s">
        <v>132</v>
      </c>
      <c r="L227" s="221"/>
      <c r="M227" s="222" t="s">
        <v>19</v>
      </c>
      <c r="N227" s="223" t="s">
        <v>44</v>
      </c>
      <c r="O227" s="82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6" t="s">
        <v>83</v>
      </c>
      <c r="AT227" s="226" t="s">
        <v>128</v>
      </c>
      <c r="AU227" s="226" t="s">
        <v>81</v>
      </c>
      <c r="AY227" s="15" t="s">
        <v>127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5" t="s">
        <v>81</v>
      </c>
      <c r="BK227" s="227">
        <f>ROUND(I227*H227,2)</f>
        <v>0</v>
      </c>
      <c r="BL227" s="15" t="s">
        <v>81</v>
      </c>
      <c r="BM227" s="226" t="s">
        <v>639</v>
      </c>
    </row>
    <row r="228" s="2" customFormat="1" ht="21.75" customHeight="1">
      <c r="A228" s="36"/>
      <c r="B228" s="37"/>
      <c r="C228" s="214" t="s">
        <v>640</v>
      </c>
      <c r="D228" s="214" t="s">
        <v>128</v>
      </c>
      <c r="E228" s="215" t="s">
        <v>641</v>
      </c>
      <c r="F228" s="216" t="s">
        <v>642</v>
      </c>
      <c r="G228" s="217" t="s">
        <v>208</v>
      </c>
      <c r="H228" s="218">
        <v>1</v>
      </c>
      <c r="I228" s="219"/>
      <c r="J228" s="220">
        <f>ROUND(I228*H228,2)</f>
        <v>0</v>
      </c>
      <c r="K228" s="216" t="s">
        <v>132</v>
      </c>
      <c r="L228" s="221"/>
      <c r="M228" s="222" t="s">
        <v>19</v>
      </c>
      <c r="N228" s="223" t="s">
        <v>44</v>
      </c>
      <c r="O228" s="82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6" t="s">
        <v>83</v>
      </c>
      <c r="AT228" s="226" t="s">
        <v>128</v>
      </c>
      <c r="AU228" s="226" t="s">
        <v>81</v>
      </c>
      <c r="AY228" s="15" t="s">
        <v>127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5" t="s">
        <v>81</v>
      </c>
      <c r="BK228" s="227">
        <f>ROUND(I228*H228,2)</f>
        <v>0</v>
      </c>
      <c r="BL228" s="15" t="s">
        <v>81</v>
      </c>
      <c r="BM228" s="226" t="s">
        <v>643</v>
      </c>
    </row>
    <row r="229" s="2" customFormat="1" ht="21.75" customHeight="1">
      <c r="A229" s="36"/>
      <c r="B229" s="37"/>
      <c r="C229" s="214" t="s">
        <v>644</v>
      </c>
      <c r="D229" s="214" t="s">
        <v>128</v>
      </c>
      <c r="E229" s="215" t="s">
        <v>645</v>
      </c>
      <c r="F229" s="216" t="s">
        <v>646</v>
      </c>
      <c r="G229" s="217" t="s">
        <v>208</v>
      </c>
      <c r="H229" s="218">
        <v>2</v>
      </c>
      <c r="I229" s="219"/>
      <c r="J229" s="220">
        <f>ROUND(I229*H229,2)</f>
        <v>0</v>
      </c>
      <c r="K229" s="216" t="s">
        <v>132</v>
      </c>
      <c r="L229" s="221"/>
      <c r="M229" s="222" t="s">
        <v>19</v>
      </c>
      <c r="N229" s="223" t="s">
        <v>44</v>
      </c>
      <c r="O229" s="82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6" t="s">
        <v>83</v>
      </c>
      <c r="AT229" s="226" t="s">
        <v>128</v>
      </c>
      <c r="AU229" s="226" t="s">
        <v>81</v>
      </c>
      <c r="AY229" s="15" t="s">
        <v>127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5" t="s">
        <v>81</v>
      </c>
      <c r="BK229" s="227">
        <f>ROUND(I229*H229,2)</f>
        <v>0</v>
      </c>
      <c r="BL229" s="15" t="s">
        <v>81</v>
      </c>
      <c r="BM229" s="226" t="s">
        <v>647</v>
      </c>
    </row>
    <row r="230" s="2" customFormat="1" ht="21.75" customHeight="1">
      <c r="A230" s="36"/>
      <c r="B230" s="37"/>
      <c r="C230" s="214" t="s">
        <v>648</v>
      </c>
      <c r="D230" s="214" t="s">
        <v>128</v>
      </c>
      <c r="E230" s="215" t="s">
        <v>649</v>
      </c>
      <c r="F230" s="216" t="s">
        <v>650</v>
      </c>
      <c r="G230" s="217" t="s">
        <v>208</v>
      </c>
      <c r="H230" s="218">
        <v>2</v>
      </c>
      <c r="I230" s="219"/>
      <c r="J230" s="220">
        <f>ROUND(I230*H230,2)</f>
        <v>0</v>
      </c>
      <c r="K230" s="216" t="s">
        <v>132</v>
      </c>
      <c r="L230" s="221"/>
      <c r="M230" s="222" t="s">
        <v>19</v>
      </c>
      <c r="N230" s="223" t="s">
        <v>44</v>
      </c>
      <c r="O230" s="82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6" t="s">
        <v>83</v>
      </c>
      <c r="AT230" s="226" t="s">
        <v>128</v>
      </c>
      <c r="AU230" s="226" t="s">
        <v>81</v>
      </c>
      <c r="AY230" s="15" t="s">
        <v>127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5" t="s">
        <v>81</v>
      </c>
      <c r="BK230" s="227">
        <f>ROUND(I230*H230,2)</f>
        <v>0</v>
      </c>
      <c r="BL230" s="15" t="s">
        <v>81</v>
      </c>
      <c r="BM230" s="226" t="s">
        <v>651</v>
      </c>
    </row>
    <row r="231" s="2" customFormat="1" ht="21.75" customHeight="1">
      <c r="A231" s="36"/>
      <c r="B231" s="37"/>
      <c r="C231" s="214" t="s">
        <v>652</v>
      </c>
      <c r="D231" s="214" t="s">
        <v>128</v>
      </c>
      <c r="E231" s="215" t="s">
        <v>653</v>
      </c>
      <c r="F231" s="216" t="s">
        <v>654</v>
      </c>
      <c r="G231" s="217" t="s">
        <v>208</v>
      </c>
      <c r="H231" s="218">
        <v>2</v>
      </c>
      <c r="I231" s="219"/>
      <c r="J231" s="220">
        <f>ROUND(I231*H231,2)</f>
        <v>0</v>
      </c>
      <c r="K231" s="216" t="s">
        <v>132</v>
      </c>
      <c r="L231" s="221"/>
      <c r="M231" s="222" t="s">
        <v>19</v>
      </c>
      <c r="N231" s="223" t="s">
        <v>44</v>
      </c>
      <c r="O231" s="82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6" t="s">
        <v>83</v>
      </c>
      <c r="AT231" s="226" t="s">
        <v>128</v>
      </c>
      <c r="AU231" s="226" t="s">
        <v>81</v>
      </c>
      <c r="AY231" s="15" t="s">
        <v>127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5" t="s">
        <v>81</v>
      </c>
      <c r="BK231" s="227">
        <f>ROUND(I231*H231,2)</f>
        <v>0</v>
      </c>
      <c r="BL231" s="15" t="s">
        <v>81</v>
      </c>
      <c r="BM231" s="226" t="s">
        <v>655</v>
      </c>
    </row>
    <row r="232" s="2" customFormat="1" ht="21.75" customHeight="1">
      <c r="A232" s="36"/>
      <c r="B232" s="37"/>
      <c r="C232" s="214" t="s">
        <v>656</v>
      </c>
      <c r="D232" s="214" t="s">
        <v>128</v>
      </c>
      <c r="E232" s="215" t="s">
        <v>657</v>
      </c>
      <c r="F232" s="216" t="s">
        <v>658</v>
      </c>
      <c r="G232" s="217" t="s">
        <v>208</v>
      </c>
      <c r="H232" s="218">
        <v>3</v>
      </c>
      <c r="I232" s="219"/>
      <c r="J232" s="220">
        <f>ROUND(I232*H232,2)</f>
        <v>0</v>
      </c>
      <c r="K232" s="216" t="s">
        <v>132</v>
      </c>
      <c r="L232" s="221"/>
      <c r="M232" s="222" t="s">
        <v>19</v>
      </c>
      <c r="N232" s="223" t="s">
        <v>44</v>
      </c>
      <c r="O232" s="82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6" t="s">
        <v>83</v>
      </c>
      <c r="AT232" s="226" t="s">
        <v>128</v>
      </c>
      <c r="AU232" s="226" t="s">
        <v>81</v>
      </c>
      <c r="AY232" s="15" t="s">
        <v>127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5" t="s">
        <v>81</v>
      </c>
      <c r="BK232" s="227">
        <f>ROUND(I232*H232,2)</f>
        <v>0</v>
      </c>
      <c r="BL232" s="15" t="s">
        <v>81</v>
      </c>
      <c r="BM232" s="226" t="s">
        <v>659</v>
      </c>
    </row>
    <row r="233" s="2" customFormat="1" ht="21.75" customHeight="1">
      <c r="A233" s="36"/>
      <c r="B233" s="37"/>
      <c r="C233" s="214" t="s">
        <v>660</v>
      </c>
      <c r="D233" s="214" t="s">
        <v>128</v>
      </c>
      <c r="E233" s="215" t="s">
        <v>661</v>
      </c>
      <c r="F233" s="216" t="s">
        <v>662</v>
      </c>
      <c r="G233" s="217" t="s">
        <v>208</v>
      </c>
      <c r="H233" s="218">
        <v>10</v>
      </c>
      <c r="I233" s="219"/>
      <c r="J233" s="220">
        <f>ROUND(I233*H233,2)</f>
        <v>0</v>
      </c>
      <c r="K233" s="216" t="s">
        <v>132</v>
      </c>
      <c r="L233" s="221"/>
      <c r="M233" s="222" t="s">
        <v>19</v>
      </c>
      <c r="N233" s="223" t="s">
        <v>44</v>
      </c>
      <c r="O233" s="82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6" t="s">
        <v>83</v>
      </c>
      <c r="AT233" s="226" t="s">
        <v>128</v>
      </c>
      <c r="AU233" s="226" t="s">
        <v>81</v>
      </c>
      <c r="AY233" s="15" t="s">
        <v>127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5" t="s">
        <v>81</v>
      </c>
      <c r="BK233" s="227">
        <f>ROUND(I233*H233,2)</f>
        <v>0</v>
      </c>
      <c r="BL233" s="15" t="s">
        <v>81</v>
      </c>
      <c r="BM233" s="226" t="s">
        <v>663</v>
      </c>
    </row>
    <row r="234" s="2" customFormat="1" ht="21.75" customHeight="1">
      <c r="A234" s="36"/>
      <c r="B234" s="37"/>
      <c r="C234" s="228" t="s">
        <v>664</v>
      </c>
      <c r="D234" s="228" t="s">
        <v>182</v>
      </c>
      <c r="E234" s="229" t="s">
        <v>665</v>
      </c>
      <c r="F234" s="230" t="s">
        <v>666</v>
      </c>
      <c r="G234" s="231" t="s">
        <v>208</v>
      </c>
      <c r="H234" s="232">
        <v>1</v>
      </c>
      <c r="I234" s="233"/>
      <c r="J234" s="234">
        <f>ROUND(I234*H234,2)</f>
        <v>0</v>
      </c>
      <c r="K234" s="230" t="s">
        <v>132</v>
      </c>
      <c r="L234" s="42"/>
      <c r="M234" s="235" t="s">
        <v>19</v>
      </c>
      <c r="N234" s="236" t="s">
        <v>44</v>
      </c>
      <c r="O234" s="82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6" t="s">
        <v>81</v>
      </c>
      <c r="AT234" s="226" t="s">
        <v>182</v>
      </c>
      <c r="AU234" s="226" t="s">
        <v>81</v>
      </c>
      <c r="AY234" s="15" t="s">
        <v>127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5" t="s">
        <v>81</v>
      </c>
      <c r="BK234" s="227">
        <f>ROUND(I234*H234,2)</f>
        <v>0</v>
      </c>
      <c r="BL234" s="15" t="s">
        <v>81</v>
      </c>
      <c r="BM234" s="226" t="s">
        <v>667</v>
      </c>
    </row>
    <row r="235" s="2" customFormat="1" ht="21.75" customHeight="1">
      <c r="A235" s="36"/>
      <c r="B235" s="37"/>
      <c r="C235" s="228" t="s">
        <v>668</v>
      </c>
      <c r="D235" s="228" t="s">
        <v>182</v>
      </c>
      <c r="E235" s="229" t="s">
        <v>669</v>
      </c>
      <c r="F235" s="230" t="s">
        <v>670</v>
      </c>
      <c r="G235" s="231" t="s">
        <v>208</v>
      </c>
      <c r="H235" s="232">
        <v>1</v>
      </c>
      <c r="I235" s="233"/>
      <c r="J235" s="234">
        <f>ROUND(I235*H235,2)</f>
        <v>0</v>
      </c>
      <c r="K235" s="230" t="s">
        <v>132</v>
      </c>
      <c r="L235" s="42"/>
      <c r="M235" s="235" t="s">
        <v>19</v>
      </c>
      <c r="N235" s="236" t="s">
        <v>44</v>
      </c>
      <c r="O235" s="82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6" t="s">
        <v>81</v>
      </c>
      <c r="AT235" s="226" t="s">
        <v>182</v>
      </c>
      <c r="AU235" s="226" t="s">
        <v>81</v>
      </c>
      <c r="AY235" s="15" t="s">
        <v>127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5" t="s">
        <v>81</v>
      </c>
      <c r="BK235" s="227">
        <f>ROUND(I235*H235,2)</f>
        <v>0</v>
      </c>
      <c r="BL235" s="15" t="s">
        <v>81</v>
      </c>
      <c r="BM235" s="226" t="s">
        <v>671</v>
      </c>
    </row>
    <row r="236" s="2" customFormat="1" ht="21.75" customHeight="1">
      <c r="A236" s="36"/>
      <c r="B236" s="37"/>
      <c r="C236" s="214" t="s">
        <v>672</v>
      </c>
      <c r="D236" s="214" t="s">
        <v>128</v>
      </c>
      <c r="E236" s="215" t="s">
        <v>673</v>
      </c>
      <c r="F236" s="216" t="s">
        <v>674</v>
      </c>
      <c r="G236" s="217" t="s">
        <v>208</v>
      </c>
      <c r="H236" s="218">
        <v>1</v>
      </c>
      <c r="I236" s="219"/>
      <c r="J236" s="220">
        <f>ROUND(I236*H236,2)</f>
        <v>0</v>
      </c>
      <c r="K236" s="216" t="s">
        <v>132</v>
      </c>
      <c r="L236" s="221"/>
      <c r="M236" s="222" t="s">
        <v>19</v>
      </c>
      <c r="N236" s="223" t="s">
        <v>44</v>
      </c>
      <c r="O236" s="82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6" t="s">
        <v>133</v>
      </c>
      <c r="AT236" s="226" t="s">
        <v>128</v>
      </c>
      <c r="AU236" s="226" t="s">
        <v>81</v>
      </c>
      <c r="AY236" s="15" t="s">
        <v>127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5" t="s">
        <v>81</v>
      </c>
      <c r="BK236" s="227">
        <f>ROUND(I236*H236,2)</f>
        <v>0</v>
      </c>
      <c r="BL236" s="15" t="s">
        <v>134</v>
      </c>
      <c r="BM236" s="226" t="s">
        <v>675</v>
      </c>
    </row>
    <row r="237" s="2" customFormat="1" ht="21.75" customHeight="1">
      <c r="A237" s="36"/>
      <c r="B237" s="37"/>
      <c r="C237" s="214" t="s">
        <v>676</v>
      </c>
      <c r="D237" s="214" t="s">
        <v>128</v>
      </c>
      <c r="E237" s="215" t="s">
        <v>677</v>
      </c>
      <c r="F237" s="216" t="s">
        <v>678</v>
      </c>
      <c r="G237" s="217" t="s">
        <v>208</v>
      </c>
      <c r="H237" s="218">
        <v>1</v>
      </c>
      <c r="I237" s="219"/>
      <c r="J237" s="220">
        <f>ROUND(I237*H237,2)</f>
        <v>0</v>
      </c>
      <c r="K237" s="216" t="s">
        <v>132</v>
      </c>
      <c r="L237" s="221"/>
      <c r="M237" s="222" t="s">
        <v>19</v>
      </c>
      <c r="N237" s="223" t="s">
        <v>44</v>
      </c>
      <c r="O237" s="82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6" t="s">
        <v>83</v>
      </c>
      <c r="AT237" s="226" t="s">
        <v>128</v>
      </c>
      <c r="AU237" s="226" t="s">
        <v>81</v>
      </c>
      <c r="AY237" s="15" t="s">
        <v>127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5" t="s">
        <v>81</v>
      </c>
      <c r="BK237" s="227">
        <f>ROUND(I237*H237,2)</f>
        <v>0</v>
      </c>
      <c r="BL237" s="15" t="s">
        <v>81</v>
      </c>
      <c r="BM237" s="226" t="s">
        <v>679</v>
      </c>
    </row>
    <row r="238" s="2" customFormat="1" ht="21.75" customHeight="1">
      <c r="A238" s="36"/>
      <c r="B238" s="37"/>
      <c r="C238" s="214" t="s">
        <v>680</v>
      </c>
      <c r="D238" s="214" t="s">
        <v>128</v>
      </c>
      <c r="E238" s="215" t="s">
        <v>681</v>
      </c>
      <c r="F238" s="216" t="s">
        <v>682</v>
      </c>
      <c r="G238" s="217" t="s">
        <v>208</v>
      </c>
      <c r="H238" s="218">
        <v>1</v>
      </c>
      <c r="I238" s="219"/>
      <c r="J238" s="220">
        <f>ROUND(I238*H238,2)</f>
        <v>0</v>
      </c>
      <c r="K238" s="216" t="s">
        <v>132</v>
      </c>
      <c r="L238" s="221"/>
      <c r="M238" s="222" t="s">
        <v>19</v>
      </c>
      <c r="N238" s="223" t="s">
        <v>44</v>
      </c>
      <c r="O238" s="82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6" t="s">
        <v>83</v>
      </c>
      <c r="AT238" s="226" t="s">
        <v>128</v>
      </c>
      <c r="AU238" s="226" t="s">
        <v>81</v>
      </c>
      <c r="AY238" s="15" t="s">
        <v>127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5" t="s">
        <v>81</v>
      </c>
      <c r="BK238" s="227">
        <f>ROUND(I238*H238,2)</f>
        <v>0</v>
      </c>
      <c r="BL238" s="15" t="s">
        <v>81</v>
      </c>
      <c r="BM238" s="226" t="s">
        <v>683</v>
      </c>
    </row>
    <row r="239" s="12" customFormat="1" ht="25.92" customHeight="1">
      <c r="A239" s="12"/>
      <c r="B239" s="200"/>
      <c r="C239" s="201"/>
      <c r="D239" s="202" t="s">
        <v>72</v>
      </c>
      <c r="E239" s="203" t="s">
        <v>684</v>
      </c>
      <c r="F239" s="203" t="s">
        <v>685</v>
      </c>
      <c r="G239" s="201"/>
      <c r="H239" s="201"/>
      <c r="I239" s="204"/>
      <c r="J239" s="205">
        <f>BK239</f>
        <v>0</v>
      </c>
      <c r="K239" s="201"/>
      <c r="L239" s="206"/>
      <c r="M239" s="207"/>
      <c r="N239" s="208"/>
      <c r="O239" s="208"/>
      <c r="P239" s="209">
        <f>SUM(P240:P243)</f>
        <v>0</v>
      </c>
      <c r="Q239" s="208"/>
      <c r="R239" s="209">
        <f>SUM(R240:R243)</f>
        <v>0</v>
      </c>
      <c r="S239" s="208"/>
      <c r="T239" s="210">
        <f>SUM(T240:T243)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1" t="s">
        <v>81</v>
      </c>
      <c r="AT239" s="212" t="s">
        <v>72</v>
      </c>
      <c r="AU239" s="212" t="s">
        <v>73</v>
      </c>
      <c r="AY239" s="211" t="s">
        <v>127</v>
      </c>
      <c r="BK239" s="213">
        <f>SUM(BK240:BK243)</f>
        <v>0</v>
      </c>
    </row>
    <row r="240" s="2" customFormat="1" ht="21.75" customHeight="1">
      <c r="A240" s="36"/>
      <c r="B240" s="37"/>
      <c r="C240" s="228" t="s">
        <v>686</v>
      </c>
      <c r="D240" s="228" t="s">
        <v>182</v>
      </c>
      <c r="E240" s="229" t="s">
        <v>687</v>
      </c>
      <c r="F240" s="230" t="s">
        <v>688</v>
      </c>
      <c r="G240" s="231" t="s">
        <v>208</v>
      </c>
      <c r="H240" s="232">
        <v>2</v>
      </c>
      <c r="I240" s="233"/>
      <c r="J240" s="234">
        <f>ROUND(I240*H240,2)</f>
        <v>0</v>
      </c>
      <c r="K240" s="230" t="s">
        <v>132</v>
      </c>
      <c r="L240" s="42"/>
      <c r="M240" s="235" t="s">
        <v>19</v>
      </c>
      <c r="N240" s="236" t="s">
        <v>44</v>
      </c>
      <c r="O240" s="82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6" t="s">
        <v>410</v>
      </c>
      <c r="AT240" s="226" t="s">
        <v>182</v>
      </c>
      <c r="AU240" s="226" t="s">
        <v>81</v>
      </c>
      <c r="AY240" s="15" t="s">
        <v>127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5" t="s">
        <v>81</v>
      </c>
      <c r="BK240" s="227">
        <f>ROUND(I240*H240,2)</f>
        <v>0</v>
      </c>
      <c r="BL240" s="15" t="s">
        <v>410</v>
      </c>
      <c r="BM240" s="226" t="s">
        <v>689</v>
      </c>
    </row>
    <row r="241" s="2" customFormat="1" ht="21.75" customHeight="1">
      <c r="A241" s="36"/>
      <c r="B241" s="37"/>
      <c r="C241" s="228" t="s">
        <v>690</v>
      </c>
      <c r="D241" s="228" t="s">
        <v>182</v>
      </c>
      <c r="E241" s="229" t="s">
        <v>691</v>
      </c>
      <c r="F241" s="230" t="s">
        <v>692</v>
      </c>
      <c r="G241" s="231" t="s">
        <v>208</v>
      </c>
      <c r="H241" s="232">
        <v>1</v>
      </c>
      <c r="I241" s="233"/>
      <c r="J241" s="234">
        <f>ROUND(I241*H241,2)</f>
        <v>0</v>
      </c>
      <c r="K241" s="230" t="s">
        <v>132</v>
      </c>
      <c r="L241" s="42"/>
      <c r="M241" s="235" t="s">
        <v>19</v>
      </c>
      <c r="N241" s="236" t="s">
        <v>44</v>
      </c>
      <c r="O241" s="82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6" t="s">
        <v>410</v>
      </c>
      <c r="AT241" s="226" t="s">
        <v>182</v>
      </c>
      <c r="AU241" s="226" t="s">
        <v>81</v>
      </c>
      <c r="AY241" s="15" t="s">
        <v>127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5" t="s">
        <v>81</v>
      </c>
      <c r="BK241" s="227">
        <f>ROUND(I241*H241,2)</f>
        <v>0</v>
      </c>
      <c r="BL241" s="15" t="s">
        <v>410</v>
      </c>
      <c r="BM241" s="226" t="s">
        <v>693</v>
      </c>
    </row>
    <row r="242" s="2" customFormat="1" ht="21.75" customHeight="1">
      <c r="A242" s="36"/>
      <c r="B242" s="37"/>
      <c r="C242" s="228" t="s">
        <v>694</v>
      </c>
      <c r="D242" s="228" t="s">
        <v>182</v>
      </c>
      <c r="E242" s="229" t="s">
        <v>695</v>
      </c>
      <c r="F242" s="230" t="s">
        <v>696</v>
      </c>
      <c r="G242" s="231" t="s">
        <v>208</v>
      </c>
      <c r="H242" s="232">
        <v>1</v>
      </c>
      <c r="I242" s="233"/>
      <c r="J242" s="234">
        <f>ROUND(I242*H242,2)</f>
        <v>0</v>
      </c>
      <c r="K242" s="230" t="s">
        <v>132</v>
      </c>
      <c r="L242" s="42"/>
      <c r="M242" s="235" t="s">
        <v>19</v>
      </c>
      <c r="N242" s="236" t="s">
        <v>44</v>
      </c>
      <c r="O242" s="82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6" t="s">
        <v>410</v>
      </c>
      <c r="AT242" s="226" t="s">
        <v>182</v>
      </c>
      <c r="AU242" s="226" t="s">
        <v>81</v>
      </c>
      <c r="AY242" s="15" t="s">
        <v>127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5" t="s">
        <v>81</v>
      </c>
      <c r="BK242" s="227">
        <f>ROUND(I242*H242,2)</f>
        <v>0</v>
      </c>
      <c r="BL242" s="15" t="s">
        <v>410</v>
      </c>
      <c r="BM242" s="226" t="s">
        <v>697</v>
      </c>
    </row>
    <row r="243" s="2" customFormat="1" ht="21.75" customHeight="1">
      <c r="A243" s="36"/>
      <c r="B243" s="37"/>
      <c r="C243" s="228" t="s">
        <v>698</v>
      </c>
      <c r="D243" s="228" t="s">
        <v>182</v>
      </c>
      <c r="E243" s="229" t="s">
        <v>699</v>
      </c>
      <c r="F243" s="230" t="s">
        <v>700</v>
      </c>
      <c r="G243" s="231" t="s">
        <v>208</v>
      </c>
      <c r="H243" s="232">
        <v>2</v>
      </c>
      <c r="I243" s="233"/>
      <c r="J243" s="234">
        <f>ROUND(I243*H243,2)</f>
        <v>0</v>
      </c>
      <c r="K243" s="230" t="s">
        <v>132</v>
      </c>
      <c r="L243" s="42"/>
      <c r="M243" s="235" t="s">
        <v>19</v>
      </c>
      <c r="N243" s="236" t="s">
        <v>44</v>
      </c>
      <c r="O243" s="82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6" t="s">
        <v>410</v>
      </c>
      <c r="AT243" s="226" t="s">
        <v>182</v>
      </c>
      <c r="AU243" s="226" t="s">
        <v>81</v>
      </c>
      <c r="AY243" s="15" t="s">
        <v>127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5" t="s">
        <v>81</v>
      </c>
      <c r="BK243" s="227">
        <f>ROUND(I243*H243,2)</f>
        <v>0</v>
      </c>
      <c r="BL243" s="15" t="s">
        <v>410</v>
      </c>
      <c r="BM243" s="226" t="s">
        <v>701</v>
      </c>
    </row>
    <row r="244" s="12" customFormat="1" ht="25.92" customHeight="1">
      <c r="A244" s="12"/>
      <c r="B244" s="200"/>
      <c r="C244" s="201"/>
      <c r="D244" s="202" t="s">
        <v>72</v>
      </c>
      <c r="E244" s="203" t="s">
        <v>702</v>
      </c>
      <c r="F244" s="203" t="s">
        <v>703</v>
      </c>
      <c r="G244" s="201"/>
      <c r="H244" s="201"/>
      <c r="I244" s="204"/>
      <c r="J244" s="205">
        <f>BK244</f>
        <v>0</v>
      </c>
      <c r="K244" s="201"/>
      <c r="L244" s="206"/>
      <c r="M244" s="207"/>
      <c r="N244" s="208"/>
      <c r="O244" s="208"/>
      <c r="P244" s="209">
        <f>SUM(P245:P253)</f>
        <v>0</v>
      </c>
      <c r="Q244" s="208"/>
      <c r="R244" s="209">
        <f>SUM(R245:R253)</f>
        <v>0</v>
      </c>
      <c r="S244" s="208"/>
      <c r="T244" s="210">
        <f>SUM(T245:T253)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1" t="s">
        <v>81</v>
      </c>
      <c r="AT244" s="212" t="s">
        <v>72</v>
      </c>
      <c r="AU244" s="212" t="s">
        <v>73</v>
      </c>
      <c r="AY244" s="211" t="s">
        <v>127</v>
      </c>
      <c r="BK244" s="213">
        <f>SUM(BK245:BK253)</f>
        <v>0</v>
      </c>
    </row>
    <row r="245" s="2" customFormat="1" ht="21.75" customHeight="1">
      <c r="A245" s="36"/>
      <c r="B245" s="37"/>
      <c r="C245" s="228" t="s">
        <v>704</v>
      </c>
      <c r="D245" s="228" t="s">
        <v>182</v>
      </c>
      <c r="E245" s="229" t="s">
        <v>705</v>
      </c>
      <c r="F245" s="230" t="s">
        <v>706</v>
      </c>
      <c r="G245" s="231" t="s">
        <v>707</v>
      </c>
      <c r="H245" s="232">
        <v>2</v>
      </c>
      <c r="I245" s="233"/>
      <c r="J245" s="234">
        <f>ROUND(I245*H245,2)</f>
        <v>0</v>
      </c>
      <c r="K245" s="230" t="s">
        <v>132</v>
      </c>
      <c r="L245" s="42"/>
      <c r="M245" s="235" t="s">
        <v>19</v>
      </c>
      <c r="N245" s="236" t="s">
        <v>44</v>
      </c>
      <c r="O245" s="82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6" t="s">
        <v>277</v>
      </c>
      <c r="AT245" s="226" t="s">
        <v>182</v>
      </c>
      <c r="AU245" s="226" t="s">
        <v>81</v>
      </c>
      <c r="AY245" s="15" t="s">
        <v>127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5" t="s">
        <v>81</v>
      </c>
      <c r="BK245" s="227">
        <f>ROUND(I245*H245,2)</f>
        <v>0</v>
      </c>
      <c r="BL245" s="15" t="s">
        <v>277</v>
      </c>
      <c r="BM245" s="226" t="s">
        <v>708</v>
      </c>
    </row>
    <row r="246" s="2" customFormat="1" ht="21.75" customHeight="1">
      <c r="A246" s="36"/>
      <c r="B246" s="37"/>
      <c r="C246" s="228" t="s">
        <v>709</v>
      </c>
      <c r="D246" s="228" t="s">
        <v>182</v>
      </c>
      <c r="E246" s="229" t="s">
        <v>710</v>
      </c>
      <c r="F246" s="230" t="s">
        <v>711</v>
      </c>
      <c r="G246" s="231" t="s">
        <v>208</v>
      </c>
      <c r="H246" s="232">
        <v>4</v>
      </c>
      <c r="I246" s="233"/>
      <c r="J246" s="234">
        <f>ROUND(I246*H246,2)</f>
        <v>0</v>
      </c>
      <c r="K246" s="230" t="s">
        <v>132</v>
      </c>
      <c r="L246" s="42"/>
      <c r="M246" s="235" t="s">
        <v>19</v>
      </c>
      <c r="N246" s="236" t="s">
        <v>44</v>
      </c>
      <c r="O246" s="82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6" t="s">
        <v>277</v>
      </c>
      <c r="AT246" s="226" t="s">
        <v>182</v>
      </c>
      <c r="AU246" s="226" t="s">
        <v>81</v>
      </c>
      <c r="AY246" s="15" t="s">
        <v>127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5" t="s">
        <v>81</v>
      </c>
      <c r="BK246" s="227">
        <f>ROUND(I246*H246,2)</f>
        <v>0</v>
      </c>
      <c r="BL246" s="15" t="s">
        <v>277</v>
      </c>
      <c r="BM246" s="226" t="s">
        <v>712</v>
      </c>
    </row>
    <row r="247" s="2" customFormat="1" ht="21.75" customHeight="1">
      <c r="A247" s="36"/>
      <c r="B247" s="37"/>
      <c r="C247" s="228" t="s">
        <v>713</v>
      </c>
      <c r="D247" s="228" t="s">
        <v>182</v>
      </c>
      <c r="E247" s="229" t="s">
        <v>714</v>
      </c>
      <c r="F247" s="230" t="s">
        <v>715</v>
      </c>
      <c r="G247" s="231" t="s">
        <v>208</v>
      </c>
      <c r="H247" s="232">
        <v>1</v>
      </c>
      <c r="I247" s="233"/>
      <c r="J247" s="234">
        <f>ROUND(I247*H247,2)</f>
        <v>0</v>
      </c>
      <c r="K247" s="230" t="s">
        <v>132</v>
      </c>
      <c r="L247" s="42"/>
      <c r="M247" s="235" t="s">
        <v>19</v>
      </c>
      <c r="N247" s="236" t="s">
        <v>44</v>
      </c>
      <c r="O247" s="82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6" t="s">
        <v>81</v>
      </c>
      <c r="AT247" s="226" t="s">
        <v>182</v>
      </c>
      <c r="AU247" s="226" t="s">
        <v>81</v>
      </c>
      <c r="AY247" s="15" t="s">
        <v>127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5" t="s">
        <v>81</v>
      </c>
      <c r="BK247" s="227">
        <f>ROUND(I247*H247,2)</f>
        <v>0</v>
      </c>
      <c r="BL247" s="15" t="s">
        <v>81</v>
      </c>
      <c r="BM247" s="226" t="s">
        <v>716</v>
      </c>
    </row>
    <row r="248" s="2" customFormat="1" ht="21.75" customHeight="1">
      <c r="A248" s="36"/>
      <c r="B248" s="37"/>
      <c r="C248" s="228" t="s">
        <v>717</v>
      </c>
      <c r="D248" s="228" t="s">
        <v>182</v>
      </c>
      <c r="E248" s="229" t="s">
        <v>718</v>
      </c>
      <c r="F248" s="230" t="s">
        <v>719</v>
      </c>
      <c r="G248" s="231" t="s">
        <v>208</v>
      </c>
      <c r="H248" s="232">
        <v>2</v>
      </c>
      <c r="I248" s="233"/>
      <c r="J248" s="234">
        <f>ROUND(I248*H248,2)</f>
        <v>0</v>
      </c>
      <c r="K248" s="230" t="s">
        <v>132</v>
      </c>
      <c r="L248" s="42"/>
      <c r="M248" s="235" t="s">
        <v>19</v>
      </c>
      <c r="N248" s="236" t="s">
        <v>44</v>
      </c>
      <c r="O248" s="82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6" t="s">
        <v>277</v>
      </c>
      <c r="AT248" s="226" t="s">
        <v>182</v>
      </c>
      <c r="AU248" s="226" t="s">
        <v>81</v>
      </c>
      <c r="AY248" s="15" t="s">
        <v>127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5" t="s">
        <v>81</v>
      </c>
      <c r="BK248" s="227">
        <f>ROUND(I248*H248,2)</f>
        <v>0</v>
      </c>
      <c r="BL248" s="15" t="s">
        <v>277</v>
      </c>
      <c r="BM248" s="226" t="s">
        <v>720</v>
      </c>
    </row>
    <row r="249" s="2" customFormat="1" ht="55.5" customHeight="1">
      <c r="A249" s="36"/>
      <c r="B249" s="37"/>
      <c r="C249" s="228" t="s">
        <v>721</v>
      </c>
      <c r="D249" s="228" t="s">
        <v>182</v>
      </c>
      <c r="E249" s="229" t="s">
        <v>722</v>
      </c>
      <c r="F249" s="230" t="s">
        <v>723</v>
      </c>
      <c r="G249" s="231" t="s">
        <v>208</v>
      </c>
      <c r="H249" s="232">
        <v>1</v>
      </c>
      <c r="I249" s="233"/>
      <c r="J249" s="234">
        <f>ROUND(I249*H249,2)</f>
        <v>0</v>
      </c>
      <c r="K249" s="230" t="s">
        <v>132</v>
      </c>
      <c r="L249" s="42"/>
      <c r="M249" s="235" t="s">
        <v>19</v>
      </c>
      <c r="N249" s="236" t="s">
        <v>44</v>
      </c>
      <c r="O249" s="82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6" t="s">
        <v>81</v>
      </c>
      <c r="AT249" s="226" t="s">
        <v>182</v>
      </c>
      <c r="AU249" s="226" t="s">
        <v>81</v>
      </c>
      <c r="AY249" s="15" t="s">
        <v>127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5" t="s">
        <v>81</v>
      </c>
      <c r="BK249" s="227">
        <f>ROUND(I249*H249,2)</f>
        <v>0</v>
      </c>
      <c r="BL249" s="15" t="s">
        <v>81</v>
      </c>
      <c r="BM249" s="226" t="s">
        <v>724</v>
      </c>
    </row>
    <row r="250" s="2" customFormat="1" ht="21.75" customHeight="1">
      <c r="A250" s="36"/>
      <c r="B250" s="37"/>
      <c r="C250" s="228" t="s">
        <v>725</v>
      </c>
      <c r="D250" s="228" t="s">
        <v>182</v>
      </c>
      <c r="E250" s="229" t="s">
        <v>726</v>
      </c>
      <c r="F250" s="230" t="s">
        <v>727</v>
      </c>
      <c r="G250" s="231" t="s">
        <v>208</v>
      </c>
      <c r="H250" s="232">
        <v>1</v>
      </c>
      <c r="I250" s="233"/>
      <c r="J250" s="234">
        <f>ROUND(I250*H250,2)</f>
        <v>0</v>
      </c>
      <c r="K250" s="230" t="s">
        <v>132</v>
      </c>
      <c r="L250" s="42"/>
      <c r="M250" s="235" t="s">
        <v>19</v>
      </c>
      <c r="N250" s="236" t="s">
        <v>44</v>
      </c>
      <c r="O250" s="82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6" t="s">
        <v>81</v>
      </c>
      <c r="AT250" s="226" t="s">
        <v>182</v>
      </c>
      <c r="AU250" s="226" t="s">
        <v>81</v>
      </c>
      <c r="AY250" s="15" t="s">
        <v>127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5" t="s">
        <v>81</v>
      </c>
      <c r="BK250" s="227">
        <f>ROUND(I250*H250,2)</f>
        <v>0</v>
      </c>
      <c r="BL250" s="15" t="s">
        <v>81</v>
      </c>
      <c r="BM250" s="226" t="s">
        <v>728</v>
      </c>
    </row>
    <row r="251" s="2" customFormat="1" ht="21.75" customHeight="1">
      <c r="A251" s="36"/>
      <c r="B251" s="37"/>
      <c r="C251" s="228" t="s">
        <v>729</v>
      </c>
      <c r="D251" s="228" t="s">
        <v>182</v>
      </c>
      <c r="E251" s="229" t="s">
        <v>730</v>
      </c>
      <c r="F251" s="230" t="s">
        <v>731</v>
      </c>
      <c r="G251" s="231" t="s">
        <v>208</v>
      </c>
      <c r="H251" s="232">
        <v>1</v>
      </c>
      <c r="I251" s="233"/>
      <c r="J251" s="234">
        <f>ROUND(I251*H251,2)</f>
        <v>0</v>
      </c>
      <c r="K251" s="230" t="s">
        <v>132</v>
      </c>
      <c r="L251" s="42"/>
      <c r="M251" s="235" t="s">
        <v>19</v>
      </c>
      <c r="N251" s="236" t="s">
        <v>44</v>
      </c>
      <c r="O251" s="82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6" t="s">
        <v>81</v>
      </c>
      <c r="AT251" s="226" t="s">
        <v>182</v>
      </c>
      <c r="AU251" s="226" t="s">
        <v>81</v>
      </c>
      <c r="AY251" s="15" t="s">
        <v>127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5" t="s">
        <v>81</v>
      </c>
      <c r="BK251" s="227">
        <f>ROUND(I251*H251,2)</f>
        <v>0</v>
      </c>
      <c r="BL251" s="15" t="s">
        <v>81</v>
      </c>
      <c r="BM251" s="226" t="s">
        <v>732</v>
      </c>
    </row>
    <row r="252" s="2" customFormat="1" ht="21.75" customHeight="1">
      <c r="A252" s="36"/>
      <c r="B252" s="37"/>
      <c r="C252" s="228" t="s">
        <v>733</v>
      </c>
      <c r="D252" s="228" t="s">
        <v>182</v>
      </c>
      <c r="E252" s="229" t="s">
        <v>734</v>
      </c>
      <c r="F252" s="230" t="s">
        <v>735</v>
      </c>
      <c r="G252" s="231" t="s">
        <v>208</v>
      </c>
      <c r="H252" s="232">
        <v>1</v>
      </c>
      <c r="I252" s="233"/>
      <c r="J252" s="234">
        <f>ROUND(I252*H252,2)</f>
        <v>0</v>
      </c>
      <c r="K252" s="230" t="s">
        <v>132</v>
      </c>
      <c r="L252" s="42"/>
      <c r="M252" s="235" t="s">
        <v>19</v>
      </c>
      <c r="N252" s="236" t="s">
        <v>44</v>
      </c>
      <c r="O252" s="82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6" t="s">
        <v>81</v>
      </c>
      <c r="AT252" s="226" t="s">
        <v>182</v>
      </c>
      <c r="AU252" s="226" t="s">
        <v>81</v>
      </c>
      <c r="AY252" s="15" t="s">
        <v>127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5" t="s">
        <v>81</v>
      </c>
      <c r="BK252" s="227">
        <f>ROUND(I252*H252,2)</f>
        <v>0</v>
      </c>
      <c r="BL252" s="15" t="s">
        <v>81</v>
      </c>
      <c r="BM252" s="226" t="s">
        <v>736</v>
      </c>
    </row>
    <row r="253" s="2" customFormat="1" ht="33" customHeight="1">
      <c r="A253" s="36"/>
      <c r="B253" s="37"/>
      <c r="C253" s="228" t="s">
        <v>737</v>
      </c>
      <c r="D253" s="228" t="s">
        <v>182</v>
      </c>
      <c r="E253" s="229" t="s">
        <v>738</v>
      </c>
      <c r="F253" s="230" t="s">
        <v>739</v>
      </c>
      <c r="G253" s="231" t="s">
        <v>208</v>
      </c>
      <c r="H253" s="232">
        <v>1</v>
      </c>
      <c r="I253" s="233"/>
      <c r="J253" s="234">
        <f>ROUND(I253*H253,2)</f>
        <v>0</v>
      </c>
      <c r="K253" s="230" t="s">
        <v>132</v>
      </c>
      <c r="L253" s="42"/>
      <c r="M253" s="243" t="s">
        <v>19</v>
      </c>
      <c r="N253" s="244" t="s">
        <v>44</v>
      </c>
      <c r="O253" s="245"/>
      <c r="P253" s="246">
        <f>O253*H253</f>
        <v>0</v>
      </c>
      <c r="Q253" s="246">
        <v>0</v>
      </c>
      <c r="R253" s="246">
        <f>Q253*H253</f>
        <v>0</v>
      </c>
      <c r="S253" s="246">
        <v>0</v>
      </c>
      <c r="T253" s="247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6" t="s">
        <v>81</v>
      </c>
      <c r="AT253" s="226" t="s">
        <v>182</v>
      </c>
      <c r="AU253" s="226" t="s">
        <v>81</v>
      </c>
      <c r="AY253" s="15" t="s">
        <v>127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5" t="s">
        <v>81</v>
      </c>
      <c r="BK253" s="227">
        <f>ROUND(I253*H253,2)</f>
        <v>0</v>
      </c>
      <c r="BL253" s="15" t="s">
        <v>81</v>
      </c>
      <c r="BM253" s="226" t="s">
        <v>740</v>
      </c>
    </row>
    <row r="254" s="2" customFormat="1" ht="6.96" customHeight="1">
      <c r="A254" s="36"/>
      <c r="B254" s="57"/>
      <c r="C254" s="58"/>
      <c r="D254" s="58"/>
      <c r="E254" s="58"/>
      <c r="F254" s="58"/>
      <c r="G254" s="58"/>
      <c r="H254" s="58"/>
      <c r="I254" s="164"/>
      <c r="J254" s="58"/>
      <c r="K254" s="58"/>
      <c r="L254" s="42"/>
      <c r="M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</row>
  </sheetData>
  <sheetProtection sheet="1" autoFilter="0" formatColumns="0" formatRows="0" objects="1" scenarios="1" spinCount="100000" saltValue="zlDBogtqz2T9YSR1t1KyBeMv5u+pJNYdFTnDOGUNhbFq6VOtyj4SR4KREiX95SEVl8GB1G6dfu4QxOwOHxWyBA==" hashValue="uSMR9QJiQa85lySFeM0zPe65IVLO7LxuXj0uFuJzK+tRBMm1L8TUMbpx5eDAh5CVB8APzzweW3ymOBAnPq228Q==" algorithmName="SHA-512" password="CC35"/>
  <autoFilter ref="C88:K25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83</v>
      </c>
    </row>
    <row r="4" s="1" customFormat="1" ht="24.96" customHeight="1">
      <c r="B4" s="18"/>
      <c r="D4" s="130" t="s">
        <v>95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Oprava PZS v km 53,716 na trati Kralupy nad Vltavou - Most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96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741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22</v>
      </c>
      <c r="E12" s="36"/>
      <c r="F12" s="137" t="s">
        <v>23</v>
      </c>
      <c r="G12" s="36"/>
      <c r="H12" s="36"/>
      <c r="I12" s="138" t="s">
        <v>24</v>
      </c>
      <c r="J12" s="139" t="str">
        <f>'Rekapitulace stavby'!AN8</f>
        <v>19. 2. 2020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26</v>
      </c>
      <c r="E14" s="36"/>
      <c r="F14" s="36"/>
      <c r="G14" s="36"/>
      <c r="H14" s="36"/>
      <c r="I14" s="138" t="s">
        <v>27</v>
      </c>
      <c r="J14" s="137" t="s">
        <v>19</v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">
        <v>28</v>
      </c>
      <c r="F15" s="36"/>
      <c r="G15" s="36"/>
      <c r="H15" s="36"/>
      <c r="I15" s="138" t="s">
        <v>29</v>
      </c>
      <c r="J15" s="137" t="s">
        <v>19</v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30</v>
      </c>
      <c r="E17" s="36"/>
      <c r="F17" s="36"/>
      <c r="G17" s="36"/>
      <c r="H17" s="36"/>
      <c r="I17" s="138" t="s">
        <v>27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29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32</v>
      </c>
      <c r="E20" s="36"/>
      <c r="F20" s="36"/>
      <c r="G20" s="36"/>
      <c r="H20" s="36"/>
      <c r="I20" s="138" t="s">
        <v>27</v>
      </c>
      <c r="J20" s="137" t="s">
        <v>19</v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">
        <v>33</v>
      </c>
      <c r="F21" s="36"/>
      <c r="G21" s="36"/>
      <c r="H21" s="36"/>
      <c r="I21" s="138" t="s">
        <v>29</v>
      </c>
      <c r="J21" s="137" t="s">
        <v>19</v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35</v>
      </c>
      <c r="E23" s="36"/>
      <c r="F23" s="36"/>
      <c r="G23" s="36"/>
      <c r="H23" s="36"/>
      <c r="I23" s="138" t="s">
        <v>27</v>
      </c>
      <c r="J23" s="137" t="s">
        <v>19</v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">
        <v>36</v>
      </c>
      <c r="F24" s="36"/>
      <c r="G24" s="36"/>
      <c r="H24" s="36"/>
      <c r="I24" s="138" t="s">
        <v>29</v>
      </c>
      <c r="J24" s="137" t="s">
        <v>19</v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37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39</v>
      </c>
      <c r="E30" s="36"/>
      <c r="F30" s="36"/>
      <c r="G30" s="36"/>
      <c r="H30" s="36"/>
      <c r="I30" s="134"/>
      <c r="J30" s="148">
        <f>ROUND(J80,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41</v>
      </c>
      <c r="G32" s="36"/>
      <c r="H32" s="36"/>
      <c r="I32" s="150" t="s">
        <v>40</v>
      </c>
      <c r="J32" s="149" t="s">
        <v>42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2" t="s">
        <v>44</v>
      </c>
      <c r="F33" s="152">
        <f>ROUND((SUM(BE80:BE86)),  2)</f>
        <v>0</v>
      </c>
      <c r="G33" s="36"/>
      <c r="H33" s="36"/>
      <c r="I33" s="153">
        <v>0.20999999999999999</v>
      </c>
      <c r="J33" s="152">
        <f>ROUND(((SUM(BE80:BE86))*I33),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45</v>
      </c>
      <c r="F34" s="152">
        <f>ROUND((SUM(BF80:BF86)),  2)</f>
        <v>0</v>
      </c>
      <c r="G34" s="36"/>
      <c r="H34" s="36"/>
      <c r="I34" s="153">
        <v>0.14999999999999999</v>
      </c>
      <c r="J34" s="152">
        <f>ROUND(((SUM(BF80:BF86))*I34),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46</v>
      </c>
      <c r="F35" s="152">
        <f>ROUND((SUM(BG80:BG86)),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47</v>
      </c>
      <c r="F36" s="152">
        <f>ROUND((SUM(BH80:BH86)),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48</v>
      </c>
      <c r="F37" s="152">
        <f>ROUND((SUM(BI80:BI86)),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Oprava PZS v km 53,716 na trati Kralupy nad Vltavou - Most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01N - Technologická část - dodávaný materiál SSZT Pz - NEOCEŇOVAT !!!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Slaný</v>
      </c>
      <c r="G52" s="38"/>
      <c r="H52" s="38"/>
      <c r="I52" s="138" t="s">
        <v>24</v>
      </c>
      <c r="J52" s="70" t="str">
        <f>IF(J12="","",J12)</f>
        <v>19. 2. 2020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>Kejkula</v>
      </c>
      <c r="G54" s="38"/>
      <c r="H54" s="38"/>
      <c r="I54" s="138" t="s">
        <v>32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138" t="s">
        <v>35</v>
      </c>
      <c r="J55" s="34" t="str">
        <f>E24</f>
        <v>Bělehrad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99</v>
      </c>
      <c r="D57" s="170"/>
      <c r="E57" s="170"/>
      <c r="F57" s="170"/>
      <c r="G57" s="170"/>
      <c r="H57" s="170"/>
      <c r="I57" s="171"/>
      <c r="J57" s="172" t="s">
        <v>100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71</v>
      </c>
      <c r="D59" s="38"/>
      <c r="E59" s="38"/>
      <c r="F59" s="38"/>
      <c r="G59" s="38"/>
      <c r="H59" s="38"/>
      <c r="I59" s="134"/>
      <c r="J59" s="100">
        <f>J80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74"/>
      <c r="C60" s="175"/>
      <c r="D60" s="176" t="s">
        <v>107</v>
      </c>
      <c r="E60" s="177"/>
      <c r="F60" s="177"/>
      <c r="G60" s="177"/>
      <c r="H60" s="177"/>
      <c r="I60" s="178"/>
      <c r="J60" s="179">
        <f>J81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134"/>
      <c r="J61" s="38"/>
      <c r="K61" s="38"/>
      <c r="L61" s="13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164"/>
      <c r="J62" s="58"/>
      <c r="K62" s="58"/>
      <c r="L62" s="13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167"/>
      <c r="J66" s="60"/>
      <c r="K66" s="60"/>
      <c r="L66" s="13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112</v>
      </c>
      <c r="D67" s="38"/>
      <c r="E67" s="38"/>
      <c r="F67" s="38"/>
      <c r="G67" s="38"/>
      <c r="H67" s="38"/>
      <c r="I67" s="134"/>
      <c r="J67" s="38"/>
      <c r="K67" s="38"/>
      <c r="L67" s="13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134"/>
      <c r="J68" s="38"/>
      <c r="K68" s="38"/>
      <c r="L68" s="13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134"/>
      <c r="J69" s="38"/>
      <c r="K69" s="38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68" t="str">
        <f>E7</f>
        <v>Oprava PZS v km 53,716 na trati Kralupy nad Vltavou - Most</v>
      </c>
      <c r="F70" s="30"/>
      <c r="G70" s="30"/>
      <c r="H70" s="30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96</v>
      </c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01N - Technologická část - dodávaný materiál SSZT Pz - NEOCEŇOVAT !!!</v>
      </c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22</v>
      </c>
      <c r="D74" s="38"/>
      <c r="E74" s="38"/>
      <c r="F74" s="25" t="str">
        <f>F12</f>
        <v>Slaný</v>
      </c>
      <c r="G74" s="38"/>
      <c r="H74" s="38"/>
      <c r="I74" s="138" t="s">
        <v>24</v>
      </c>
      <c r="J74" s="70" t="str">
        <f>IF(J12="","",J12)</f>
        <v>19. 2. 2020</v>
      </c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26</v>
      </c>
      <c r="D76" s="38"/>
      <c r="E76" s="38"/>
      <c r="F76" s="25" t="str">
        <f>E15</f>
        <v>Kejkula</v>
      </c>
      <c r="G76" s="38"/>
      <c r="H76" s="38"/>
      <c r="I76" s="138" t="s">
        <v>32</v>
      </c>
      <c r="J76" s="34" t="str">
        <f>E21</f>
        <v xml:space="preserve"> </v>
      </c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30</v>
      </c>
      <c r="D77" s="38"/>
      <c r="E77" s="38"/>
      <c r="F77" s="25" t="str">
        <f>IF(E18="","",E18)</f>
        <v>Vyplň údaj</v>
      </c>
      <c r="G77" s="38"/>
      <c r="H77" s="38"/>
      <c r="I77" s="138" t="s">
        <v>35</v>
      </c>
      <c r="J77" s="34" t="str">
        <f>E24</f>
        <v>Bělehrad</v>
      </c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134"/>
      <c r="J78" s="38"/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1" customFormat="1" ht="29.28" customHeight="1">
      <c r="A79" s="188"/>
      <c r="B79" s="189"/>
      <c r="C79" s="190" t="s">
        <v>113</v>
      </c>
      <c r="D79" s="191" t="s">
        <v>58</v>
      </c>
      <c r="E79" s="191" t="s">
        <v>54</v>
      </c>
      <c r="F79" s="191" t="s">
        <v>55</v>
      </c>
      <c r="G79" s="191" t="s">
        <v>114</v>
      </c>
      <c r="H79" s="191" t="s">
        <v>115</v>
      </c>
      <c r="I79" s="192" t="s">
        <v>116</v>
      </c>
      <c r="J79" s="191" t="s">
        <v>100</v>
      </c>
      <c r="K79" s="193" t="s">
        <v>117</v>
      </c>
      <c r="L79" s="194"/>
      <c r="M79" s="90" t="s">
        <v>19</v>
      </c>
      <c r="N79" s="91" t="s">
        <v>43</v>
      </c>
      <c r="O79" s="91" t="s">
        <v>118</v>
      </c>
      <c r="P79" s="91" t="s">
        <v>119</v>
      </c>
      <c r="Q79" s="91" t="s">
        <v>120</v>
      </c>
      <c r="R79" s="91" t="s">
        <v>121</v>
      </c>
      <c r="S79" s="91" t="s">
        <v>122</v>
      </c>
      <c r="T79" s="92" t="s">
        <v>123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36"/>
      <c r="B80" s="37"/>
      <c r="C80" s="97" t="s">
        <v>124</v>
      </c>
      <c r="D80" s="38"/>
      <c r="E80" s="38"/>
      <c r="F80" s="38"/>
      <c r="G80" s="38"/>
      <c r="H80" s="38"/>
      <c r="I80" s="134"/>
      <c r="J80" s="195">
        <f>BK80</f>
        <v>0</v>
      </c>
      <c r="K80" s="38"/>
      <c r="L80" s="42"/>
      <c r="M80" s="93"/>
      <c r="N80" s="196"/>
      <c r="O80" s="94"/>
      <c r="P80" s="197">
        <f>P81</f>
        <v>0</v>
      </c>
      <c r="Q80" s="94"/>
      <c r="R80" s="197">
        <f>R81</f>
        <v>0</v>
      </c>
      <c r="S80" s="94"/>
      <c r="T80" s="19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72</v>
      </c>
      <c r="AU80" s="15" t="s">
        <v>101</v>
      </c>
      <c r="BK80" s="199">
        <f>BK81</f>
        <v>0</v>
      </c>
    </row>
    <row r="81" s="12" customFormat="1" ht="25.92" customHeight="1">
      <c r="A81" s="12"/>
      <c r="B81" s="200"/>
      <c r="C81" s="201"/>
      <c r="D81" s="202" t="s">
        <v>72</v>
      </c>
      <c r="E81" s="203" t="s">
        <v>497</v>
      </c>
      <c r="F81" s="203" t="s">
        <v>498</v>
      </c>
      <c r="G81" s="201"/>
      <c r="H81" s="201"/>
      <c r="I81" s="204"/>
      <c r="J81" s="205">
        <f>BK81</f>
        <v>0</v>
      </c>
      <c r="K81" s="201"/>
      <c r="L81" s="206"/>
      <c r="M81" s="207"/>
      <c r="N81" s="208"/>
      <c r="O81" s="208"/>
      <c r="P81" s="209">
        <f>SUM(P82:P86)</f>
        <v>0</v>
      </c>
      <c r="Q81" s="208"/>
      <c r="R81" s="209">
        <f>SUM(R82:R86)</f>
        <v>0</v>
      </c>
      <c r="S81" s="208"/>
      <c r="T81" s="210">
        <f>SUM(T82:T86)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1" t="s">
        <v>81</v>
      </c>
      <c r="AT81" s="212" t="s">
        <v>72</v>
      </c>
      <c r="AU81" s="212" t="s">
        <v>73</v>
      </c>
      <c r="AY81" s="211" t="s">
        <v>127</v>
      </c>
      <c r="BK81" s="213">
        <f>SUM(BK82:BK86)</f>
        <v>0</v>
      </c>
    </row>
    <row r="82" s="2" customFormat="1" ht="21.75" customHeight="1">
      <c r="A82" s="36"/>
      <c r="B82" s="37"/>
      <c r="C82" s="214" t="s">
        <v>742</v>
      </c>
      <c r="D82" s="214" t="s">
        <v>128</v>
      </c>
      <c r="E82" s="215" t="s">
        <v>743</v>
      </c>
      <c r="F82" s="216" t="s">
        <v>744</v>
      </c>
      <c r="G82" s="217" t="s">
        <v>208</v>
      </c>
      <c r="H82" s="218">
        <v>3</v>
      </c>
      <c r="I82" s="219"/>
      <c r="J82" s="220">
        <f>ROUND(I82*H82,2)</f>
        <v>0</v>
      </c>
      <c r="K82" s="216" t="s">
        <v>132</v>
      </c>
      <c r="L82" s="221"/>
      <c r="M82" s="222" t="s">
        <v>19</v>
      </c>
      <c r="N82" s="223" t="s">
        <v>44</v>
      </c>
      <c r="O82" s="82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26" t="s">
        <v>83</v>
      </c>
      <c r="AT82" s="226" t="s">
        <v>128</v>
      </c>
      <c r="AU82" s="226" t="s">
        <v>81</v>
      </c>
      <c r="AY82" s="15" t="s">
        <v>127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15" t="s">
        <v>81</v>
      </c>
      <c r="BK82" s="227">
        <f>ROUND(I82*H82,2)</f>
        <v>0</v>
      </c>
      <c r="BL82" s="15" t="s">
        <v>81</v>
      </c>
      <c r="BM82" s="226" t="s">
        <v>745</v>
      </c>
    </row>
    <row r="83" s="2" customFormat="1" ht="16.5" customHeight="1">
      <c r="A83" s="36"/>
      <c r="B83" s="37"/>
      <c r="C83" s="214" t="s">
        <v>177</v>
      </c>
      <c r="D83" s="214" t="s">
        <v>128</v>
      </c>
      <c r="E83" s="215" t="s">
        <v>746</v>
      </c>
      <c r="F83" s="216" t="s">
        <v>747</v>
      </c>
      <c r="G83" s="217" t="s">
        <v>208</v>
      </c>
      <c r="H83" s="218">
        <v>3</v>
      </c>
      <c r="I83" s="219"/>
      <c r="J83" s="220">
        <f>ROUND(I83*H83,2)</f>
        <v>0</v>
      </c>
      <c r="K83" s="216" t="s">
        <v>19</v>
      </c>
      <c r="L83" s="221"/>
      <c r="M83" s="222" t="s">
        <v>19</v>
      </c>
      <c r="N83" s="223" t="s">
        <v>44</v>
      </c>
      <c r="O83" s="82"/>
      <c r="P83" s="224">
        <f>O83*H83</f>
        <v>0</v>
      </c>
      <c r="Q83" s="224">
        <v>0</v>
      </c>
      <c r="R83" s="224">
        <f>Q83*H83</f>
        <v>0</v>
      </c>
      <c r="S83" s="224">
        <v>0</v>
      </c>
      <c r="T83" s="225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26" t="s">
        <v>83</v>
      </c>
      <c r="AT83" s="226" t="s">
        <v>128</v>
      </c>
      <c r="AU83" s="226" t="s">
        <v>81</v>
      </c>
      <c r="AY83" s="15" t="s">
        <v>127</v>
      </c>
      <c r="BE83" s="227">
        <f>IF(N83="základní",J83,0)</f>
        <v>0</v>
      </c>
      <c r="BF83" s="227">
        <f>IF(N83="snížená",J83,0)</f>
        <v>0</v>
      </c>
      <c r="BG83" s="227">
        <f>IF(N83="zákl. přenesená",J83,0)</f>
        <v>0</v>
      </c>
      <c r="BH83" s="227">
        <f>IF(N83="sníž. přenesená",J83,0)</f>
        <v>0</v>
      </c>
      <c r="BI83" s="227">
        <f>IF(N83="nulová",J83,0)</f>
        <v>0</v>
      </c>
      <c r="BJ83" s="15" t="s">
        <v>81</v>
      </c>
      <c r="BK83" s="227">
        <f>ROUND(I83*H83,2)</f>
        <v>0</v>
      </c>
      <c r="BL83" s="15" t="s">
        <v>81</v>
      </c>
      <c r="BM83" s="226" t="s">
        <v>748</v>
      </c>
    </row>
    <row r="84" s="2" customFormat="1" ht="21.75" customHeight="1">
      <c r="A84" s="36"/>
      <c r="B84" s="37"/>
      <c r="C84" s="214" t="s">
        <v>202</v>
      </c>
      <c r="D84" s="214" t="s">
        <v>128</v>
      </c>
      <c r="E84" s="215" t="s">
        <v>749</v>
      </c>
      <c r="F84" s="216" t="s">
        <v>750</v>
      </c>
      <c r="G84" s="217" t="s">
        <v>208</v>
      </c>
      <c r="H84" s="218">
        <v>2</v>
      </c>
      <c r="I84" s="219"/>
      <c r="J84" s="220">
        <f>ROUND(I84*H84,2)</f>
        <v>0</v>
      </c>
      <c r="K84" s="216" t="s">
        <v>132</v>
      </c>
      <c r="L84" s="221"/>
      <c r="M84" s="222" t="s">
        <v>19</v>
      </c>
      <c r="N84" s="223" t="s">
        <v>44</v>
      </c>
      <c r="O84" s="82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6" t="s">
        <v>133</v>
      </c>
      <c r="AT84" s="226" t="s">
        <v>128</v>
      </c>
      <c r="AU84" s="226" t="s">
        <v>81</v>
      </c>
      <c r="AY84" s="15" t="s">
        <v>127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15" t="s">
        <v>81</v>
      </c>
      <c r="BK84" s="227">
        <f>ROUND(I84*H84,2)</f>
        <v>0</v>
      </c>
      <c r="BL84" s="15" t="s">
        <v>134</v>
      </c>
      <c r="BM84" s="226" t="s">
        <v>751</v>
      </c>
    </row>
    <row r="85" s="2" customFormat="1" ht="21.75" customHeight="1">
      <c r="A85" s="36"/>
      <c r="B85" s="37"/>
      <c r="C85" s="214" t="s">
        <v>181</v>
      </c>
      <c r="D85" s="214" t="s">
        <v>128</v>
      </c>
      <c r="E85" s="215" t="s">
        <v>752</v>
      </c>
      <c r="F85" s="216" t="s">
        <v>753</v>
      </c>
      <c r="G85" s="217" t="s">
        <v>208</v>
      </c>
      <c r="H85" s="218">
        <v>1</v>
      </c>
      <c r="I85" s="219"/>
      <c r="J85" s="220">
        <f>ROUND(I85*H85,2)</f>
        <v>0</v>
      </c>
      <c r="K85" s="216" t="s">
        <v>754</v>
      </c>
      <c r="L85" s="221"/>
      <c r="M85" s="222" t="s">
        <v>19</v>
      </c>
      <c r="N85" s="223" t="s">
        <v>44</v>
      </c>
      <c r="O85" s="82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6" t="s">
        <v>133</v>
      </c>
      <c r="AT85" s="226" t="s">
        <v>128</v>
      </c>
      <c r="AU85" s="226" t="s">
        <v>81</v>
      </c>
      <c r="AY85" s="15" t="s">
        <v>127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15" t="s">
        <v>81</v>
      </c>
      <c r="BK85" s="227">
        <f>ROUND(I85*H85,2)</f>
        <v>0</v>
      </c>
      <c r="BL85" s="15" t="s">
        <v>134</v>
      </c>
      <c r="BM85" s="226" t="s">
        <v>755</v>
      </c>
    </row>
    <row r="86" s="2" customFormat="1" ht="21.75" customHeight="1">
      <c r="A86" s="36"/>
      <c r="B86" s="37"/>
      <c r="C86" s="214" t="s">
        <v>186</v>
      </c>
      <c r="D86" s="214" t="s">
        <v>128</v>
      </c>
      <c r="E86" s="215" t="s">
        <v>756</v>
      </c>
      <c r="F86" s="216" t="s">
        <v>757</v>
      </c>
      <c r="G86" s="217" t="s">
        <v>208</v>
      </c>
      <c r="H86" s="218">
        <v>1</v>
      </c>
      <c r="I86" s="219"/>
      <c r="J86" s="220">
        <f>ROUND(I86*H86,2)</f>
        <v>0</v>
      </c>
      <c r="K86" s="216" t="s">
        <v>758</v>
      </c>
      <c r="L86" s="221"/>
      <c r="M86" s="248" t="s">
        <v>19</v>
      </c>
      <c r="N86" s="249" t="s">
        <v>44</v>
      </c>
      <c r="O86" s="245"/>
      <c r="P86" s="246">
        <f>O86*H86</f>
        <v>0</v>
      </c>
      <c r="Q86" s="246">
        <v>0</v>
      </c>
      <c r="R86" s="246">
        <f>Q86*H86</f>
        <v>0</v>
      </c>
      <c r="S86" s="246">
        <v>0</v>
      </c>
      <c r="T86" s="24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6" t="s">
        <v>133</v>
      </c>
      <c r="AT86" s="226" t="s">
        <v>128</v>
      </c>
      <c r="AU86" s="226" t="s">
        <v>81</v>
      </c>
      <c r="AY86" s="15" t="s">
        <v>127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5" t="s">
        <v>81</v>
      </c>
      <c r="BK86" s="227">
        <f>ROUND(I86*H86,2)</f>
        <v>0</v>
      </c>
      <c r="BL86" s="15" t="s">
        <v>134</v>
      </c>
      <c r="BM86" s="226" t="s">
        <v>759</v>
      </c>
    </row>
    <row r="87" s="2" customFormat="1" ht="6.96" customHeight="1">
      <c r="A87" s="36"/>
      <c r="B87" s="57"/>
      <c r="C87" s="58"/>
      <c r="D87" s="58"/>
      <c r="E87" s="58"/>
      <c r="F87" s="58"/>
      <c r="G87" s="58"/>
      <c r="H87" s="58"/>
      <c r="I87" s="164"/>
      <c r="J87" s="58"/>
      <c r="K87" s="58"/>
      <c r="L87" s="42"/>
      <c r="M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</sheetData>
  <sheetProtection sheet="1" autoFilter="0" formatColumns="0" formatRows="0" objects="1" scenarios="1" spinCount="100000" saltValue="vF1WjwYuWOeCLbLQD7cq2xR2IN/mgfxEqNS4fp4WSsocjl/XnA+ceo8pvlwXIgoV+ujy9gmAfHyQqEURKK7zhw==" hashValue="tAELUG4xh0ElwTYtuIWCUNyvV7xTFng9t/a6axDI+4GEecqIfKPu7tm2SoACGALCT5IUNmDPnmygqpjqkftfeA==" algorithmName="SHA-512" password="CC35"/>
  <autoFilter ref="C79:K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83</v>
      </c>
    </row>
    <row r="4" s="1" customFormat="1" ht="24.96" customHeight="1">
      <c r="B4" s="18"/>
      <c r="D4" s="130" t="s">
        <v>95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Oprava PZS v km 53,716 na trati Kralupy nad Vltavou - Most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96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760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22</v>
      </c>
      <c r="E12" s="36"/>
      <c r="F12" s="137" t="s">
        <v>23</v>
      </c>
      <c r="G12" s="36"/>
      <c r="H12" s="36"/>
      <c r="I12" s="138" t="s">
        <v>24</v>
      </c>
      <c r="J12" s="139" t="str">
        <f>'Rekapitulace stavby'!AN8</f>
        <v>19. 2. 2020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26</v>
      </c>
      <c r="E14" s="36"/>
      <c r="F14" s="36"/>
      <c r="G14" s="36"/>
      <c r="H14" s="36"/>
      <c r="I14" s="138" t="s">
        <v>27</v>
      </c>
      <c r="J14" s="137" t="s">
        <v>19</v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">
        <v>28</v>
      </c>
      <c r="F15" s="36"/>
      <c r="G15" s="36"/>
      <c r="H15" s="36"/>
      <c r="I15" s="138" t="s">
        <v>29</v>
      </c>
      <c r="J15" s="137" t="s">
        <v>19</v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30</v>
      </c>
      <c r="E17" s="36"/>
      <c r="F17" s="36"/>
      <c r="G17" s="36"/>
      <c r="H17" s="36"/>
      <c r="I17" s="138" t="s">
        <v>27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29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32</v>
      </c>
      <c r="E20" s="36"/>
      <c r="F20" s="36"/>
      <c r="G20" s="36"/>
      <c r="H20" s="36"/>
      <c r="I20" s="138" t="s">
        <v>27</v>
      </c>
      <c r="J20" s="137" t="s">
        <v>19</v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">
        <v>33</v>
      </c>
      <c r="F21" s="36"/>
      <c r="G21" s="36"/>
      <c r="H21" s="36"/>
      <c r="I21" s="138" t="s">
        <v>29</v>
      </c>
      <c r="J21" s="137" t="s">
        <v>19</v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35</v>
      </c>
      <c r="E23" s="36"/>
      <c r="F23" s="36"/>
      <c r="G23" s="36"/>
      <c r="H23" s="36"/>
      <c r="I23" s="138" t="s">
        <v>27</v>
      </c>
      <c r="J23" s="137" t="s">
        <v>19</v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">
        <v>36</v>
      </c>
      <c r="F24" s="36"/>
      <c r="G24" s="36"/>
      <c r="H24" s="36"/>
      <c r="I24" s="138" t="s">
        <v>29</v>
      </c>
      <c r="J24" s="137" t="s">
        <v>19</v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37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39</v>
      </c>
      <c r="E30" s="36"/>
      <c r="F30" s="36"/>
      <c r="G30" s="36"/>
      <c r="H30" s="36"/>
      <c r="I30" s="134"/>
      <c r="J30" s="148">
        <f>ROUND(J85,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41</v>
      </c>
      <c r="G32" s="36"/>
      <c r="H32" s="36"/>
      <c r="I32" s="150" t="s">
        <v>40</v>
      </c>
      <c r="J32" s="149" t="s">
        <v>42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2" t="s">
        <v>44</v>
      </c>
      <c r="F33" s="152">
        <f>ROUND((SUM(BE85:BE121)),  2)</f>
        <v>0</v>
      </c>
      <c r="G33" s="36"/>
      <c r="H33" s="36"/>
      <c r="I33" s="153">
        <v>0.20999999999999999</v>
      </c>
      <c r="J33" s="152">
        <f>ROUND(((SUM(BE85:BE121))*I33),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45</v>
      </c>
      <c r="F34" s="152">
        <f>ROUND((SUM(BF85:BF121)),  2)</f>
        <v>0</v>
      </c>
      <c r="G34" s="36"/>
      <c r="H34" s="36"/>
      <c r="I34" s="153">
        <v>0.14999999999999999</v>
      </c>
      <c r="J34" s="152">
        <f>ROUND(((SUM(BF85:BF121))*I34),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46</v>
      </c>
      <c r="F35" s="152">
        <f>ROUND((SUM(BG85:BG121)),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47</v>
      </c>
      <c r="F36" s="152">
        <f>ROUND((SUM(BH85:BH121)),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48</v>
      </c>
      <c r="F37" s="152">
        <f>ROUND((SUM(BI85:BI121)),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Oprava PZS v km 53,716 na trati Kralupy nad Vltavou - Most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02 - Stavební část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Slaný</v>
      </c>
      <c r="G52" s="38"/>
      <c r="H52" s="38"/>
      <c r="I52" s="138" t="s">
        <v>24</v>
      </c>
      <c r="J52" s="70" t="str">
        <f>IF(J12="","",J12)</f>
        <v>19. 2. 2020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>Kejkula</v>
      </c>
      <c r="G54" s="38"/>
      <c r="H54" s="38"/>
      <c r="I54" s="138" t="s">
        <v>32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138" t="s">
        <v>35</v>
      </c>
      <c r="J55" s="34" t="str">
        <f>E24</f>
        <v>Bělehrad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99</v>
      </c>
      <c r="D57" s="170"/>
      <c r="E57" s="170"/>
      <c r="F57" s="170"/>
      <c r="G57" s="170"/>
      <c r="H57" s="170"/>
      <c r="I57" s="171"/>
      <c r="J57" s="172" t="s">
        <v>100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71</v>
      </c>
      <c r="D59" s="38"/>
      <c r="E59" s="38"/>
      <c r="F59" s="38"/>
      <c r="G59" s="38"/>
      <c r="H59" s="38"/>
      <c r="I59" s="134"/>
      <c r="J59" s="100">
        <f>J85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74"/>
      <c r="C60" s="175"/>
      <c r="D60" s="176" t="s">
        <v>761</v>
      </c>
      <c r="E60" s="177"/>
      <c r="F60" s="177"/>
      <c r="G60" s="177"/>
      <c r="H60" s="177"/>
      <c r="I60" s="178"/>
      <c r="J60" s="179">
        <f>J86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82"/>
      <c r="D61" s="183" t="s">
        <v>762</v>
      </c>
      <c r="E61" s="184"/>
      <c r="F61" s="184"/>
      <c r="G61" s="184"/>
      <c r="H61" s="184"/>
      <c r="I61" s="185"/>
      <c r="J61" s="186">
        <f>J87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82"/>
      <c r="D62" s="183" t="s">
        <v>763</v>
      </c>
      <c r="E62" s="184"/>
      <c r="F62" s="184"/>
      <c r="G62" s="184"/>
      <c r="H62" s="184"/>
      <c r="I62" s="185"/>
      <c r="J62" s="186">
        <f>J90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4"/>
      <c r="C63" s="175"/>
      <c r="D63" s="176" t="s">
        <v>764</v>
      </c>
      <c r="E63" s="177"/>
      <c r="F63" s="177"/>
      <c r="G63" s="177"/>
      <c r="H63" s="177"/>
      <c r="I63" s="178"/>
      <c r="J63" s="179">
        <f>J93</f>
        <v>0</v>
      </c>
      <c r="K63" s="175"/>
      <c r="L63" s="18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1"/>
      <c r="C64" s="182"/>
      <c r="D64" s="183" t="s">
        <v>765</v>
      </c>
      <c r="E64" s="184"/>
      <c r="F64" s="184"/>
      <c r="G64" s="184"/>
      <c r="H64" s="184"/>
      <c r="I64" s="185"/>
      <c r="J64" s="186">
        <f>J94</f>
        <v>0</v>
      </c>
      <c r="K64" s="182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4"/>
      <c r="C65" s="175"/>
      <c r="D65" s="176" t="s">
        <v>766</v>
      </c>
      <c r="E65" s="177"/>
      <c r="F65" s="177"/>
      <c r="G65" s="177"/>
      <c r="H65" s="177"/>
      <c r="I65" s="178"/>
      <c r="J65" s="179">
        <f>J117</f>
        <v>0</v>
      </c>
      <c r="K65" s="175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134"/>
      <c r="J66" s="38"/>
      <c r="K66" s="38"/>
      <c r="L66" s="13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164"/>
      <c r="J67" s="58"/>
      <c r="K67" s="58"/>
      <c r="L67" s="13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167"/>
      <c r="J71" s="60"/>
      <c r="K71" s="60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112</v>
      </c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68" t="str">
        <f>E7</f>
        <v>Oprava PZS v km 53,716 na trati Kralupy nad Vltavou - Most</v>
      </c>
      <c r="F75" s="30"/>
      <c r="G75" s="30"/>
      <c r="H75" s="30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96</v>
      </c>
      <c r="D76" s="38"/>
      <c r="E76" s="38"/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02 - Stavební část</v>
      </c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4"/>
      <c r="J78" s="38"/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F12</f>
        <v>Slaný</v>
      </c>
      <c r="G79" s="38"/>
      <c r="H79" s="38"/>
      <c r="I79" s="138" t="s">
        <v>24</v>
      </c>
      <c r="J79" s="70" t="str">
        <f>IF(J12="","",J12)</f>
        <v>19. 2. 2020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134"/>
      <c r="J80" s="38"/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26</v>
      </c>
      <c r="D81" s="38"/>
      <c r="E81" s="38"/>
      <c r="F81" s="25" t="str">
        <f>E15</f>
        <v>Kejkula</v>
      </c>
      <c r="G81" s="38"/>
      <c r="H81" s="38"/>
      <c r="I81" s="138" t="s">
        <v>32</v>
      </c>
      <c r="J81" s="34" t="str">
        <f>E21</f>
        <v xml:space="preserve"> </v>
      </c>
      <c r="K81" s="38"/>
      <c r="L81" s="13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30</v>
      </c>
      <c r="D82" s="38"/>
      <c r="E82" s="38"/>
      <c r="F82" s="25" t="str">
        <f>IF(E18="","",E18)</f>
        <v>Vyplň údaj</v>
      </c>
      <c r="G82" s="38"/>
      <c r="H82" s="38"/>
      <c r="I82" s="138" t="s">
        <v>35</v>
      </c>
      <c r="J82" s="34" t="str">
        <f>E24</f>
        <v>Bělehrad</v>
      </c>
      <c r="K82" s="38"/>
      <c r="L82" s="13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134"/>
      <c r="J83" s="38"/>
      <c r="K83" s="38"/>
      <c r="L83" s="13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1" customFormat="1" ht="29.28" customHeight="1">
      <c r="A84" s="188"/>
      <c r="B84" s="189"/>
      <c r="C84" s="190" t="s">
        <v>113</v>
      </c>
      <c r="D84" s="191" t="s">
        <v>58</v>
      </c>
      <c r="E84" s="191" t="s">
        <v>54</v>
      </c>
      <c r="F84" s="191" t="s">
        <v>55</v>
      </c>
      <c r="G84" s="191" t="s">
        <v>114</v>
      </c>
      <c r="H84" s="191" t="s">
        <v>115</v>
      </c>
      <c r="I84" s="192" t="s">
        <v>116</v>
      </c>
      <c r="J84" s="191" t="s">
        <v>100</v>
      </c>
      <c r="K84" s="193" t="s">
        <v>117</v>
      </c>
      <c r="L84" s="194"/>
      <c r="M84" s="90" t="s">
        <v>19</v>
      </c>
      <c r="N84" s="91" t="s">
        <v>43</v>
      </c>
      <c r="O84" s="91" t="s">
        <v>118</v>
      </c>
      <c r="P84" s="91" t="s">
        <v>119</v>
      </c>
      <c r="Q84" s="91" t="s">
        <v>120</v>
      </c>
      <c r="R84" s="91" t="s">
        <v>121</v>
      </c>
      <c r="S84" s="91" t="s">
        <v>122</v>
      </c>
      <c r="T84" s="92" t="s">
        <v>123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36"/>
      <c r="B85" s="37"/>
      <c r="C85" s="97" t="s">
        <v>124</v>
      </c>
      <c r="D85" s="38"/>
      <c r="E85" s="38"/>
      <c r="F85" s="38"/>
      <c r="G85" s="38"/>
      <c r="H85" s="38"/>
      <c r="I85" s="134"/>
      <c r="J85" s="195">
        <f>BK85</f>
        <v>0</v>
      </c>
      <c r="K85" s="38"/>
      <c r="L85" s="42"/>
      <c r="M85" s="93"/>
      <c r="N85" s="196"/>
      <c r="O85" s="94"/>
      <c r="P85" s="197">
        <f>P86+P93+P117</f>
        <v>0</v>
      </c>
      <c r="Q85" s="94"/>
      <c r="R85" s="197">
        <f>R86+R93+R117</f>
        <v>127.79109</v>
      </c>
      <c r="S85" s="94"/>
      <c r="T85" s="198">
        <f>T86+T93+T117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72</v>
      </c>
      <c r="AU85" s="15" t="s">
        <v>101</v>
      </c>
      <c r="BK85" s="199">
        <f>BK86+BK93+BK117</f>
        <v>0</v>
      </c>
    </row>
    <row r="86" s="12" customFormat="1" ht="25.92" customHeight="1">
      <c r="A86" s="12"/>
      <c r="B86" s="200"/>
      <c r="C86" s="201"/>
      <c r="D86" s="202" t="s">
        <v>72</v>
      </c>
      <c r="E86" s="203" t="s">
        <v>767</v>
      </c>
      <c r="F86" s="203" t="s">
        <v>768</v>
      </c>
      <c r="G86" s="201"/>
      <c r="H86" s="201"/>
      <c r="I86" s="204"/>
      <c r="J86" s="205">
        <f>BK86</f>
        <v>0</v>
      </c>
      <c r="K86" s="201"/>
      <c r="L86" s="206"/>
      <c r="M86" s="207"/>
      <c r="N86" s="208"/>
      <c r="O86" s="208"/>
      <c r="P86" s="209">
        <f>P87+P90</f>
        <v>0</v>
      </c>
      <c r="Q86" s="208"/>
      <c r="R86" s="209">
        <f>R87+R90</f>
        <v>18.128250000000001</v>
      </c>
      <c r="S86" s="208"/>
      <c r="T86" s="210">
        <f>T87+T90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1" t="s">
        <v>81</v>
      </c>
      <c r="AT86" s="212" t="s">
        <v>72</v>
      </c>
      <c r="AU86" s="212" t="s">
        <v>73</v>
      </c>
      <c r="AY86" s="211" t="s">
        <v>127</v>
      </c>
      <c r="BK86" s="213">
        <f>BK87+BK90</f>
        <v>0</v>
      </c>
    </row>
    <row r="87" s="12" customFormat="1" ht="22.8" customHeight="1">
      <c r="A87" s="12"/>
      <c r="B87" s="200"/>
      <c r="C87" s="201"/>
      <c r="D87" s="202" t="s">
        <v>72</v>
      </c>
      <c r="E87" s="237" t="s">
        <v>81</v>
      </c>
      <c r="F87" s="237" t="s">
        <v>769</v>
      </c>
      <c r="G87" s="201"/>
      <c r="H87" s="201"/>
      <c r="I87" s="204"/>
      <c r="J87" s="238">
        <f>BK87</f>
        <v>0</v>
      </c>
      <c r="K87" s="201"/>
      <c r="L87" s="206"/>
      <c r="M87" s="207"/>
      <c r="N87" s="208"/>
      <c r="O87" s="208"/>
      <c r="P87" s="209">
        <f>SUM(P88:P89)</f>
        <v>0</v>
      </c>
      <c r="Q87" s="208"/>
      <c r="R87" s="209">
        <f>SUM(R88:R89)</f>
        <v>0</v>
      </c>
      <c r="S87" s="208"/>
      <c r="T87" s="210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81</v>
      </c>
      <c r="AT87" s="212" t="s">
        <v>72</v>
      </c>
      <c r="AU87" s="212" t="s">
        <v>81</v>
      </c>
      <c r="AY87" s="211" t="s">
        <v>127</v>
      </c>
      <c r="BK87" s="213">
        <f>SUM(BK88:BK89)</f>
        <v>0</v>
      </c>
    </row>
    <row r="88" s="2" customFormat="1" ht="21.75" customHeight="1">
      <c r="A88" s="36"/>
      <c r="B88" s="37"/>
      <c r="C88" s="228" t="s">
        <v>7</v>
      </c>
      <c r="D88" s="228" t="s">
        <v>182</v>
      </c>
      <c r="E88" s="229" t="s">
        <v>770</v>
      </c>
      <c r="F88" s="230" t="s">
        <v>771</v>
      </c>
      <c r="G88" s="231" t="s">
        <v>772</v>
      </c>
      <c r="H88" s="232">
        <v>3</v>
      </c>
      <c r="I88" s="233"/>
      <c r="J88" s="234">
        <f>ROUND(I88*H88,2)</f>
        <v>0</v>
      </c>
      <c r="K88" s="230" t="s">
        <v>773</v>
      </c>
      <c r="L88" s="42"/>
      <c r="M88" s="235" t="s">
        <v>19</v>
      </c>
      <c r="N88" s="236" t="s">
        <v>44</v>
      </c>
      <c r="O88" s="82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6" t="s">
        <v>410</v>
      </c>
      <c r="AT88" s="226" t="s">
        <v>182</v>
      </c>
      <c r="AU88" s="226" t="s">
        <v>83</v>
      </c>
      <c r="AY88" s="15" t="s">
        <v>127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5" t="s">
        <v>81</v>
      </c>
      <c r="BK88" s="227">
        <f>ROUND(I88*H88,2)</f>
        <v>0</v>
      </c>
      <c r="BL88" s="15" t="s">
        <v>410</v>
      </c>
      <c r="BM88" s="226" t="s">
        <v>774</v>
      </c>
    </row>
    <row r="89" s="2" customFormat="1">
      <c r="A89" s="36"/>
      <c r="B89" s="37"/>
      <c r="C89" s="38"/>
      <c r="D89" s="239" t="s">
        <v>775</v>
      </c>
      <c r="E89" s="38"/>
      <c r="F89" s="240" t="s">
        <v>776</v>
      </c>
      <c r="G89" s="38"/>
      <c r="H89" s="38"/>
      <c r="I89" s="134"/>
      <c r="J89" s="38"/>
      <c r="K89" s="38"/>
      <c r="L89" s="42"/>
      <c r="M89" s="241"/>
      <c r="N89" s="242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775</v>
      </c>
      <c r="AU89" s="15" t="s">
        <v>83</v>
      </c>
    </row>
    <row r="90" s="12" customFormat="1" ht="22.8" customHeight="1">
      <c r="A90" s="12"/>
      <c r="B90" s="200"/>
      <c r="C90" s="201"/>
      <c r="D90" s="202" t="s">
        <v>72</v>
      </c>
      <c r="E90" s="237" t="s">
        <v>83</v>
      </c>
      <c r="F90" s="237" t="s">
        <v>777</v>
      </c>
      <c r="G90" s="201"/>
      <c r="H90" s="201"/>
      <c r="I90" s="204"/>
      <c r="J90" s="238">
        <f>BK90</f>
        <v>0</v>
      </c>
      <c r="K90" s="201"/>
      <c r="L90" s="206"/>
      <c r="M90" s="207"/>
      <c r="N90" s="208"/>
      <c r="O90" s="208"/>
      <c r="P90" s="209">
        <f>SUM(P91:P92)</f>
        <v>0</v>
      </c>
      <c r="Q90" s="208"/>
      <c r="R90" s="209">
        <f>SUM(R91:R92)</f>
        <v>18.128250000000001</v>
      </c>
      <c r="S90" s="208"/>
      <c r="T90" s="210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81</v>
      </c>
      <c r="AT90" s="212" t="s">
        <v>72</v>
      </c>
      <c r="AU90" s="212" t="s">
        <v>81</v>
      </c>
      <c r="AY90" s="211" t="s">
        <v>127</v>
      </c>
      <c r="BK90" s="213">
        <f>SUM(BK91:BK92)</f>
        <v>0</v>
      </c>
    </row>
    <row r="91" s="2" customFormat="1" ht="21.75" customHeight="1">
      <c r="A91" s="36"/>
      <c r="B91" s="37"/>
      <c r="C91" s="228" t="s">
        <v>234</v>
      </c>
      <c r="D91" s="228" t="s">
        <v>182</v>
      </c>
      <c r="E91" s="229" t="s">
        <v>778</v>
      </c>
      <c r="F91" s="230" t="s">
        <v>779</v>
      </c>
      <c r="G91" s="231" t="s">
        <v>780</v>
      </c>
      <c r="H91" s="232">
        <v>15</v>
      </c>
      <c r="I91" s="233"/>
      <c r="J91" s="234">
        <f>ROUND(I91*H91,2)</f>
        <v>0</v>
      </c>
      <c r="K91" s="230" t="s">
        <v>773</v>
      </c>
      <c r="L91" s="42"/>
      <c r="M91" s="235" t="s">
        <v>19</v>
      </c>
      <c r="N91" s="236" t="s">
        <v>44</v>
      </c>
      <c r="O91" s="82"/>
      <c r="P91" s="224">
        <f>O91*H91</f>
        <v>0</v>
      </c>
      <c r="Q91" s="224">
        <v>1.20855</v>
      </c>
      <c r="R91" s="224">
        <f>Q91*H91</f>
        <v>18.128250000000001</v>
      </c>
      <c r="S91" s="224">
        <v>0</v>
      </c>
      <c r="T91" s="22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6" t="s">
        <v>410</v>
      </c>
      <c r="AT91" s="226" t="s">
        <v>182</v>
      </c>
      <c r="AU91" s="226" t="s">
        <v>83</v>
      </c>
      <c r="AY91" s="15" t="s">
        <v>127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5" t="s">
        <v>81</v>
      </c>
      <c r="BK91" s="227">
        <f>ROUND(I91*H91,2)</f>
        <v>0</v>
      </c>
      <c r="BL91" s="15" t="s">
        <v>410</v>
      </c>
      <c r="BM91" s="226" t="s">
        <v>781</v>
      </c>
    </row>
    <row r="92" s="2" customFormat="1">
      <c r="A92" s="36"/>
      <c r="B92" s="37"/>
      <c r="C92" s="38"/>
      <c r="D92" s="239" t="s">
        <v>775</v>
      </c>
      <c r="E92" s="38"/>
      <c r="F92" s="240" t="s">
        <v>782</v>
      </c>
      <c r="G92" s="38"/>
      <c r="H92" s="38"/>
      <c r="I92" s="134"/>
      <c r="J92" s="38"/>
      <c r="K92" s="38"/>
      <c r="L92" s="42"/>
      <c r="M92" s="241"/>
      <c r="N92" s="24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775</v>
      </c>
      <c r="AU92" s="15" t="s">
        <v>83</v>
      </c>
    </row>
    <row r="93" s="12" customFormat="1" ht="25.92" customHeight="1">
      <c r="A93" s="12"/>
      <c r="B93" s="200"/>
      <c r="C93" s="201"/>
      <c r="D93" s="202" t="s">
        <v>72</v>
      </c>
      <c r="E93" s="203" t="s">
        <v>128</v>
      </c>
      <c r="F93" s="203" t="s">
        <v>783</v>
      </c>
      <c r="G93" s="201"/>
      <c r="H93" s="201"/>
      <c r="I93" s="204"/>
      <c r="J93" s="205">
        <f>BK93</f>
        <v>0</v>
      </c>
      <c r="K93" s="201"/>
      <c r="L93" s="206"/>
      <c r="M93" s="207"/>
      <c r="N93" s="208"/>
      <c r="O93" s="208"/>
      <c r="P93" s="209">
        <f>P94</f>
        <v>0</v>
      </c>
      <c r="Q93" s="208"/>
      <c r="R93" s="209">
        <f>R94</f>
        <v>109.66284</v>
      </c>
      <c r="S93" s="208"/>
      <c r="T93" s="210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742</v>
      </c>
      <c r="AT93" s="212" t="s">
        <v>72</v>
      </c>
      <c r="AU93" s="212" t="s">
        <v>73</v>
      </c>
      <c r="AY93" s="211" t="s">
        <v>127</v>
      </c>
      <c r="BK93" s="213">
        <f>BK94</f>
        <v>0</v>
      </c>
    </row>
    <row r="94" s="12" customFormat="1" ht="22.8" customHeight="1">
      <c r="A94" s="12"/>
      <c r="B94" s="200"/>
      <c r="C94" s="201"/>
      <c r="D94" s="202" t="s">
        <v>72</v>
      </c>
      <c r="E94" s="237" t="s">
        <v>784</v>
      </c>
      <c r="F94" s="237" t="s">
        <v>785</v>
      </c>
      <c r="G94" s="201"/>
      <c r="H94" s="201"/>
      <c r="I94" s="204"/>
      <c r="J94" s="238">
        <f>BK94</f>
        <v>0</v>
      </c>
      <c r="K94" s="201"/>
      <c r="L94" s="206"/>
      <c r="M94" s="207"/>
      <c r="N94" s="208"/>
      <c r="O94" s="208"/>
      <c r="P94" s="209">
        <f>SUM(P95:P116)</f>
        <v>0</v>
      </c>
      <c r="Q94" s="208"/>
      <c r="R94" s="209">
        <f>SUM(R95:R116)</f>
        <v>109.66284</v>
      </c>
      <c r="S94" s="208"/>
      <c r="T94" s="210">
        <f>SUM(T95:T116)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742</v>
      </c>
      <c r="AT94" s="212" t="s">
        <v>72</v>
      </c>
      <c r="AU94" s="212" t="s">
        <v>81</v>
      </c>
      <c r="AY94" s="211" t="s">
        <v>127</v>
      </c>
      <c r="BK94" s="213">
        <f>SUM(BK95:BK116)</f>
        <v>0</v>
      </c>
    </row>
    <row r="95" s="2" customFormat="1" ht="16.5" customHeight="1">
      <c r="A95" s="36"/>
      <c r="B95" s="37"/>
      <c r="C95" s="228" t="s">
        <v>81</v>
      </c>
      <c r="D95" s="228" t="s">
        <v>182</v>
      </c>
      <c r="E95" s="229" t="s">
        <v>786</v>
      </c>
      <c r="F95" s="230" t="s">
        <v>787</v>
      </c>
      <c r="G95" s="231" t="s">
        <v>788</v>
      </c>
      <c r="H95" s="232">
        <v>1.3999999999999999</v>
      </c>
      <c r="I95" s="233"/>
      <c r="J95" s="234">
        <f>ROUND(I95*H95,2)</f>
        <v>0</v>
      </c>
      <c r="K95" s="230" t="s">
        <v>773</v>
      </c>
      <c r="L95" s="42"/>
      <c r="M95" s="235" t="s">
        <v>19</v>
      </c>
      <c r="N95" s="236" t="s">
        <v>44</v>
      </c>
      <c r="O95" s="82"/>
      <c r="P95" s="224">
        <f>O95*H95</f>
        <v>0</v>
      </c>
      <c r="Q95" s="224">
        <v>0.0088000000000000005</v>
      </c>
      <c r="R95" s="224">
        <f>Q95*H95</f>
        <v>0.012319999999999999</v>
      </c>
      <c r="S95" s="224">
        <v>0</v>
      </c>
      <c r="T95" s="22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6" t="s">
        <v>81</v>
      </c>
      <c r="AT95" s="226" t="s">
        <v>182</v>
      </c>
      <c r="AU95" s="226" t="s">
        <v>83</v>
      </c>
      <c r="AY95" s="15" t="s">
        <v>127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5" t="s">
        <v>81</v>
      </c>
      <c r="BK95" s="227">
        <f>ROUND(I95*H95,2)</f>
        <v>0</v>
      </c>
      <c r="BL95" s="15" t="s">
        <v>81</v>
      </c>
      <c r="BM95" s="226" t="s">
        <v>789</v>
      </c>
    </row>
    <row r="96" s="2" customFormat="1">
      <c r="A96" s="36"/>
      <c r="B96" s="37"/>
      <c r="C96" s="38"/>
      <c r="D96" s="239" t="s">
        <v>775</v>
      </c>
      <c r="E96" s="38"/>
      <c r="F96" s="240" t="s">
        <v>790</v>
      </c>
      <c r="G96" s="38"/>
      <c r="H96" s="38"/>
      <c r="I96" s="134"/>
      <c r="J96" s="38"/>
      <c r="K96" s="38"/>
      <c r="L96" s="42"/>
      <c r="M96" s="241"/>
      <c r="N96" s="242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775</v>
      </c>
      <c r="AU96" s="15" t="s">
        <v>83</v>
      </c>
    </row>
    <row r="97" s="2" customFormat="1" ht="44.25" customHeight="1">
      <c r="A97" s="36"/>
      <c r="B97" s="37"/>
      <c r="C97" s="228" t="s">
        <v>83</v>
      </c>
      <c r="D97" s="228" t="s">
        <v>182</v>
      </c>
      <c r="E97" s="229" t="s">
        <v>791</v>
      </c>
      <c r="F97" s="230" t="s">
        <v>792</v>
      </c>
      <c r="G97" s="231" t="s">
        <v>208</v>
      </c>
      <c r="H97" s="232">
        <v>2</v>
      </c>
      <c r="I97" s="233"/>
      <c r="J97" s="234">
        <f>ROUND(I97*H97,2)</f>
        <v>0</v>
      </c>
      <c r="K97" s="230" t="s">
        <v>773</v>
      </c>
      <c r="L97" s="42"/>
      <c r="M97" s="235" t="s">
        <v>19</v>
      </c>
      <c r="N97" s="236" t="s">
        <v>44</v>
      </c>
      <c r="O97" s="82"/>
      <c r="P97" s="224">
        <f>O97*H97</f>
        <v>0</v>
      </c>
      <c r="Q97" s="224">
        <v>0.112</v>
      </c>
      <c r="R97" s="224">
        <f>Q97*H97</f>
        <v>0.22400000000000001</v>
      </c>
      <c r="S97" s="224">
        <v>0</v>
      </c>
      <c r="T97" s="22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6" t="s">
        <v>81</v>
      </c>
      <c r="AT97" s="226" t="s">
        <v>182</v>
      </c>
      <c r="AU97" s="226" t="s">
        <v>83</v>
      </c>
      <c r="AY97" s="15" t="s">
        <v>127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5" t="s">
        <v>81</v>
      </c>
      <c r="BK97" s="227">
        <f>ROUND(I97*H97,2)</f>
        <v>0</v>
      </c>
      <c r="BL97" s="15" t="s">
        <v>81</v>
      </c>
      <c r="BM97" s="226" t="s">
        <v>793</v>
      </c>
    </row>
    <row r="98" s="2" customFormat="1">
      <c r="A98" s="36"/>
      <c r="B98" s="37"/>
      <c r="C98" s="38"/>
      <c r="D98" s="239" t="s">
        <v>775</v>
      </c>
      <c r="E98" s="38"/>
      <c r="F98" s="240" t="s">
        <v>794</v>
      </c>
      <c r="G98" s="38"/>
      <c r="H98" s="38"/>
      <c r="I98" s="134"/>
      <c r="J98" s="38"/>
      <c r="K98" s="38"/>
      <c r="L98" s="42"/>
      <c r="M98" s="241"/>
      <c r="N98" s="242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775</v>
      </c>
      <c r="AU98" s="15" t="s">
        <v>83</v>
      </c>
    </row>
    <row r="99" s="2" customFormat="1" ht="33" customHeight="1">
      <c r="A99" s="36"/>
      <c r="B99" s="37"/>
      <c r="C99" s="228" t="s">
        <v>226</v>
      </c>
      <c r="D99" s="228" t="s">
        <v>182</v>
      </c>
      <c r="E99" s="229" t="s">
        <v>795</v>
      </c>
      <c r="F99" s="230" t="s">
        <v>796</v>
      </c>
      <c r="G99" s="231" t="s">
        <v>131</v>
      </c>
      <c r="H99" s="232">
        <v>1400</v>
      </c>
      <c r="I99" s="233"/>
      <c r="J99" s="234">
        <f>ROUND(I99*H99,2)</f>
        <v>0</v>
      </c>
      <c r="K99" s="230" t="s">
        <v>773</v>
      </c>
      <c r="L99" s="42"/>
      <c r="M99" s="235" t="s">
        <v>19</v>
      </c>
      <c r="N99" s="236" t="s">
        <v>44</v>
      </c>
      <c r="O99" s="82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6" t="s">
        <v>81</v>
      </c>
      <c r="AT99" s="226" t="s">
        <v>182</v>
      </c>
      <c r="AU99" s="226" t="s">
        <v>83</v>
      </c>
      <c r="AY99" s="15" t="s">
        <v>127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5" t="s">
        <v>81</v>
      </c>
      <c r="BK99" s="227">
        <f>ROUND(I99*H99,2)</f>
        <v>0</v>
      </c>
      <c r="BL99" s="15" t="s">
        <v>81</v>
      </c>
      <c r="BM99" s="226" t="s">
        <v>797</v>
      </c>
    </row>
    <row r="100" s="2" customFormat="1">
      <c r="A100" s="36"/>
      <c r="B100" s="37"/>
      <c r="C100" s="38"/>
      <c r="D100" s="239" t="s">
        <v>775</v>
      </c>
      <c r="E100" s="38"/>
      <c r="F100" s="240" t="s">
        <v>798</v>
      </c>
      <c r="G100" s="38"/>
      <c r="H100" s="38"/>
      <c r="I100" s="134"/>
      <c r="J100" s="38"/>
      <c r="K100" s="38"/>
      <c r="L100" s="42"/>
      <c r="M100" s="241"/>
      <c r="N100" s="242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775</v>
      </c>
      <c r="AU100" s="15" t="s">
        <v>83</v>
      </c>
    </row>
    <row r="101" s="2" customFormat="1" ht="21.75" customHeight="1">
      <c r="A101" s="36"/>
      <c r="B101" s="37"/>
      <c r="C101" s="228" t="s">
        <v>410</v>
      </c>
      <c r="D101" s="228" t="s">
        <v>182</v>
      </c>
      <c r="E101" s="229" t="s">
        <v>799</v>
      </c>
      <c r="F101" s="230" t="s">
        <v>800</v>
      </c>
      <c r="G101" s="231" t="s">
        <v>780</v>
      </c>
      <c r="H101" s="232">
        <v>120</v>
      </c>
      <c r="I101" s="233"/>
      <c r="J101" s="234">
        <f>ROUND(I101*H101,2)</f>
        <v>0</v>
      </c>
      <c r="K101" s="230" t="s">
        <v>773</v>
      </c>
      <c r="L101" s="42"/>
      <c r="M101" s="235" t="s">
        <v>19</v>
      </c>
      <c r="N101" s="236" t="s">
        <v>44</v>
      </c>
      <c r="O101" s="82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26" t="s">
        <v>81</v>
      </c>
      <c r="AT101" s="226" t="s">
        <v>182</v>
      </c>
      <c r="AU101" s="226" t="s">
        <v>83</v>
      </c>
      <c r="AY101" s="15" t="s">
        <v>127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5" t="s">
        <v>81</v>
      </c>
      <c r="BK101" s="227">
        <f>ROUND(I101*H101,2)</f>
        <v>0</v>
      </c>
      <c r="BL101" s="15" t="s">
        <v>81</v>
      </c>
      <c r="BM101" s="226" t="s">
        <v>801</v>
      </c>
    </row>
    <row r="102" s="2" customFormat="1">
      <c r="A102" s="36"/>
      <c r="B102" s="37"/>
      <c r="C102" s="38"/>
      <c r="D102" s="239" t="s">
        <v>775</v>
      </c>
      <c r="E102" s="38"/>
      <c r="F102" s="240" t="s">
        <v>802</v>
      </c>
      <c r="G102" s="38"/>
      <c r="H102" s="38"/>
      <c r="I102" s="134"/>
      <c r="J102" s="38"/>
      <c r="K102" s="38"/>
      <c r="L102" s="42"/>
      <c r="M102" s="241"/>
      <c r="N102" s="242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775</v>
      </c>
      <c r="AU102" s="15" t="s">
        <v>83</v>
      </c>
    </row>
    <row r="103" s="2" customFormat="1" ht="16.5" customHeight="1">
      <c r="A103" s="36"/>
      <c r="B103" s="37"/>
      <c r="C103" s="228" t="s">
        <v>803</v>
      </c>
      <c r="D103" s="228" t="s">
        <v>182</v>
      </c>
      <c r="E103" s="229" t="s">
        <v>804</v>
      </c>
      <c r="F103" s="230" t="s">
        <v>805</v>
      </c>
      <c r="G103" s="231" t="s">
        <v>780</v>
      </c>
      <c r="H103" s="232">
        <v>35</v>
      </c>
      <c r="I103" s="233"/>
      <c r="J103" s="234">
        <f>ROUND(I103*H103,2)</f>
        <v>0</v>
      </c>
      <c r="K103" s="230" t="s">
        <v>773</v>
      </c>
      <c r="L103" s="42"/>
      <c r="M103" s="235" t="s">
        <v>19</v>
      </c>
      <c r="N103" s="236" t="s">
        <v>44</v>
      </c>
      <c r="O103" s="82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26" t="s">
        <v>81</v>
      </c>
      <c r="AT103" s="226" t="s">
        <v>182</v>
      </c>
      <c r="AU103" s="226" t="s">
        <v>83</v>
      </c>
      <c r="AY103" s="15" t="s">
        <v>127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5" t="s">
        <v>81</v>
      </c>
      <c r="BK103" s="227">
        <f>ROUND(I103*H103,2)</f>
        <v>0</v>
      </c>
      <c r="BL103" s="15" t="s">
        <v>81</v>
      </c>
      <c r="BM103" s="226" t="s">
        <v>806</v>
      </c>
    </row>
    <row r="104" s="2" customFormat="1">
      <c r="A104" s="36"/>
      <c r="B104" s="37"/>
      <c r="C104" s="38"/>
      <c r="D104" s="239" t="s">
        <v>775</v>
      </c>
      <c r="E104" s="38"/>
      <c r="F104" s="240" t="s">
        <v>802</v>
      </c>
      <c r="G104" s="38"/>
      <c r="H104" s="38"/>
      <c r="I104" s="134"/>
      <c r="J104" s="38"/>
      <c r="K104" s="38"/>
      <c r="L104" s="42"/>
      <c r="M104" s="241"/>
      <c r="N104" s="242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775</v>
      </c>
      <c r="AU104" s="15" t="s">
        <v>83</v>
      </c>
    </row>
    <row r="105" s="2" customFormat="1" ht="21.75" customHeight="1">
      <c r="A105" s="36"/>
      <c r="B105" s="37"/>
      <c r="C105" s="228" t="s">
        <v>807</v>
      </c>
      <c r="D105" s="228" t="s">
        <v>182</v>
      </c>
      <c r="E105" s="229" t="s">
        <v>808</v>
      </c>
      <c r="F105" s="230" t="s">
        <v>809</v>
      </c>
      <c r="G105" s="231" t="s">
        <v>780</v>
      </c>
      <c r="H105" s="232">
        <v>58</v>
      </c>
      <c r="I105" s="233"/>
      <c r="J105" s="234">
        <f>ROUND(I105*H105,2)</f>
        <v>0</v>
      </c>
      <c r="K105" s="230" t="s">
        <v>773</v>
      </c>
      <c r="L105" s="42"/>
      <c r="M105" s="235" t="s">
        <v>19</v>
      </c>
      <c r="N105" s="236" t="s">
        <v>44</v>
      </c>
      <c r="O105" s="82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26" t="s">
        <v>81</v>
      </c>
      <c r="AT105" s="226" t="s">
        <v>182</v>
      </c>
      <c r="AU105" s="226" t="s">
        <v>83</v>
      </c>
      <c r="AY105" s="15" t="s">
        <v>127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5" t="s">
        <v>81</v>
      </c>
      <c r="BK105" s="227">
        <f>ROUND(I105*H105,2)</f>
        <v>0</v>
      </c>
      <c r="BL105" s="15" t="s">
        <v>81</v>
      </c>
      <c r="BM105" s="226" t="s">
        <v>810</v>
      </c>
    </row>
    <row r="106" s="2" customFormat="1">
      <c r="A106" s="36"/>
      <c r="B106" s="37"/>
      <c r="C106" s="38"/>
      <c r="D106" s="239" t="s">
        <v>775</v>
      </c>
      <c r="E106" s="38"/>
      <c r="F106" s="240" t="s">
        <v>802</v>
      </c>
      <c r="G106" s="38"/>
      <c r="H106" s="38"/>
      <c r="I106" s="134"/>
      <c r="J106" s="38"/>
      <c r="K106" s="38"/>
      <c r="L106" s="42"/>
      <c r="M106" s="241"/>
      <c r="N106" s="242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775</v>
      </c>
      <c r="AU106" s="15" t="s">
        <v>83</v>
      </c>
    </row>
    <row r="107" s="2" customFormat="1" ht="21.75" customHeight="1">
      <c r="A107" s="36"/>
      <c r="B107" s="37"/>
      <c r="C107" s="228" t="s">
        <v>160</v>
      </c>
      <c r="D107" s="228" t="s">
        <v>182</v>
      </c>
      <c r="E107" s="229" t="s">
        <v>811</v>
      </c>
      <c r="F107" s="230" t="s">
        <v>812</v>
      </c>
      <c r="G107" s="231" t="s">
        <v>131</v>
      </c>
      <c r="H107" s="232">
        <v>1400</v>
      </c>
      <c r="I107" s="233"/>
      <c r="J107" s="234">
        <f>ROUND(I107*H107,2)</f>
        <v>0</v>
      </c>
      <c r="K107" s="230" t="s">
        <v>773</v>
      </c>
      <c r="L107" s="42"/>
      <c r="M107" s="235" t="s">
        <v>19</v>
      </c>
      <c r="N107" s="236" t="s">
        <v>44</v>
      </c>
      <c r="O107" s="82"/>
      <c r="P107" s="224">
        <f>O107*H107</f>
        <v>0</v>
      </c>
      <c r="Q107" s="224">
        <v>9.1799999999999995E-05</v>
      </c>
      <c r="R107" s="224">
        <f>Q107*H107</f>
        <v>0.12852</v>
      </c>
      <c r="S107" s="224">
        <v>0</v>
      </c>
      <c r="T107" s="22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26" t="s">
        <v>81</v>
      </c>
      <c r="AT107" s="226" t="s">
        <v>182</v>
      </c>
      <c r="AU107" s="226" t="s">
        <v>83</v>
      </c>
      <c r="AY107" s="15" t="s">
        <v>127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5" t="s">
        <v>81</v>
      </c>
      <c r="BK107" s="227">
        <f>ROUND(I107*H107,2)</f>
        <v>0</v>
      </c>
      <c r="BL107" s="15" t="s">
        <v>81</v>
      </c>
      <c r="BM107" s="226" t="s">
        <v>813</v>
      </c>
    </row>
    <row r="108" s="2" customFormat="1" ht="21.75" customHeight="1">
      <c r="A108" s="36"/>
      <c r="B108" s="37"/>
      <c r="C108" s="228" t="s">
        <v>169</v>
      </c>
      <c r="D108" s="228" t="s">
        <v>182</v>
      </c>
      <c r="E108" s="229" t="s">
        <v>814</v>
      </c>
      <c r="F108" s="230" t="s">
        <v>815</v>
      </c>
      <c r="G108" s="231" t="s">
        <v>772</v>
      </c>
      <c r="H108" s="232">
        <v>5</v>
      </c>
      <c r="I108" s="233"/>
      <c r="J108" s="234">
        <f>ROUND(I108*H108,2)</f>
        <v>0</v>
      </c>
      <c r="K108" s="230" t="s">
        <v>773</v>
      </c>
      <c r="L108" s="42"/>
      <c r="M108" s="235" t="s">
        <v>19</v>
      </c>
      <c r="N108" s="236" t="s">
        <v>44</v>
      </c>
      <c r="O108" s="82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6" t="s">
        <v>134</v>
      </c>
      <c r="AT108" s="226" t="s">
        <v>182</v>
      </c>
      <c r="AU108" s="226" t="s">
        <v>83</v>
      </c>
      <c r="AY108" s="15" t="s">
        <v>127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5" t="s">
        <v>81</v>
      </c>
      <c r="BK108" s="227">
        <f>ROUND(I108*H108,2)</f>
        <v>0</v>
      </c>
      <c r="BL108" s="15" t="s">
        <v>134</v>
      </c>
      <c r="BM108" s="226" t="s">
        <v>816</v>
      </c>
    </row>
    <row r="109" s="2" customFormat="1">
      <c r="A109" s="36"/>
      <c r="B109" s="37"/>
      <c r="C109" s="38"/>
      <c r="D109" s="239" t="s">
        <v>775</v>
      </c>
      <c r="E109" s="38"/>
      <c r="F109" s="240" t="s">
        <v>798</v>
      </c>
      <c r="G109" s="38"/>
      <c r="H109" s="38"/>
      <c r="I109" s="134"/>
      <c r="J109" s="38"/>
      <c r="K109" s="38"/>
      <c r="L109" s="42"/>
      <c r="M109" s="241"/>
      <c r="N109" s="242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775</v>
      </c>
      <c r="AU109" s="15" t="s">
        <v>83</v>
      </c>
    </row>
    <row r="110" s="2" customFormat="1" ht="21.75" customHeight="1">
      <c r="A110" s="36"/>
      <c r="B110" s="37"/>
      <c r="C110" s="228" t="s">
        <v>173</v>
      </c>
      <c r="D110" s="228" t="s">
        <v>182</v>
      </c>
      <c r="E110" s="229" t="s">
        <v>817</v>
      </c>
      <c r="F110" s="230" t="s">
        <v>818</v>
      </c>
      <c r="G110" s="231" t="s">
        <v>131</v>
      </c>
      <c r="H110" s="232">
        <v>1400</v>
      </c>
      <c r="I110" s="233"/>
      <c r="J110" s="234">
        <f>ROUND(I110*H110,2)</f>
        <v>0</v>
      </c>
      <c r="K110" s="230" t="s">
        <v>773</v>
      </c>
      <c r="L110" s="42"/>
      <c r="M110" s="235" t="s">
        <v>19</v>
      </c>
      <c r="N110" s="236" t="s">
        <v>44</v>
      </c>
      <c r="O110" s="82"/>
      <c r="P110" s="224">
        <f>O110*H110</f>
        <v>0</v>
      </c>
      <c r="Q110" s="224">
        <v>0.078070000000000001</v>
      </c>
      <c r="R110" s="224">
        <f>Q110*H110</f>
        <v>109.298</v>
      </c>
      <c r="S110" s="224">
        <v>0</v>
      </c>
      <c r="T110" s="22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6" t="s">
        <v>134</v>
      </c>
      <c r="AT110" s="226" t="s">
        <v>182</v>
      </c>
      <c r="AU110" s="226" t="s">
        <v>83</v>
      </c>
      <c r="AY110" s="15" t="s">
        <v>127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5" t="s">
        <v>81</v>
      </c>
      <c r="BK110" s="227">
        <f>ROUND(I110*H110,2)</f>
        <v>0</v>
      </c>
      <c r="BL110" s="15" t="s">
        <v>134</v>
      </c>
      <c r="BM110" s="226" t="s">
        <v>819</v>
      </c>
    </row>
    <row r="111" s="2" customFormat="1">
      <c r="A111" s="36"/>
      <c r="B111" s="37"/>
      <c r="C111" s="38"/>
      <c r="D111" s="239" t="s">
        <v>775</v>
      </c>
      <c r="E111" s="38"/>
      <c r="F111" s="240" t="s">
        <v>820</v>
      </c>
      <c r="G111" s="38"/>
      <c r="H111" s="38"/>
      <c r="I111" s="134"/>
      <c r="J111" s="38"/>
      <c r="K111" s="38"/>
      <c r="L111" s="42"/>
      <c r="M111" s="241"/>
      <c r="N111" s="242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775</v>
      </c>
      <c r="AU111" s="15" t="s">
        <v>83</v>
      </c>
    </row>
    <row r="112" s="2" customFormat="1" ht="21.75" customHeight="1">
      <c r="A112" s="36"/>
      <c r="B112" s="37"/>
      <c r="C112" s="228" t="s">
        <v>230</v>
      </c>
      <c r="D112" s="228" t="s">
        <v>182</v>
      </c>
      <c r="E112" s="229" t="s">
        <v>821</v>
      </c>
      <c r="F112" s="230" t="s">
        <v>822</v>
      </c>
      <c r="G112" s="231" t="s">
        <v>131</v>
      </c>
      <c r="H112" s="232">
        <v>1400</v>
      </c>
      <c r="I112" s="233"/>
      <c r="J112" s="234">
        <f>ROUND(I112*H112,2)</f>
        <v>0</v>
      </c>
      <c r="K112" s="230" t="s">
        <v>773</v>
      </c>
      <c r="L112" s="42"/>
      <c r="M112" s="235" t="s">
        <v>19</v>
      </c>
      <c r="N112" s="236" t="s">
        <v>44</v>
      </c>
      <c r="O112" s="82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6" t="s">
        <v>81</v>
      </c>
      <c r="AT112" s="226" t="s">
        <v>182</v>
      </c>
      <c r="AU112" s="226" t="s">
        <v>83</v>
      </c>
      <c r="AY112" s="15" t="s">
        <v>127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5" t="s">
        <v>81</v>
      </c>
      <c r="BK112" s="227">
        <f>ROUND(I112*H112,2)</f>
        <v>0</v>
      </c>
      <c r="BL112" s="15" t="s">
        <v>81</v>
      </c>
      <c r="BM112" s="226" t="s">
        <v>823</v>
      </c>
    </row>
    <row r="113" s="2" customFormat="1" ht="21.75" customHeight="1">
      <c r="A113" s="36"/>
      <c r="B113" s="37"/>
      <c r="C113" s="228" t="s">
        <v>181</v>
      </c>
      <c r="D113" s="228" t="s">
        <v>182</v>
      </c>
      <c r="E113" s="229" t="s">
        <v>824</v>
      </c>
      <c r="F113" s="230" t="s">
        <v>825</v>
      </c>
      <c r="G113" s="231" t="s">
        <v>780</v>
      </c>
      <c r="H113" s="232">
        <v>120</v>
      </c>
      <c r="I113" s="233"/>
      <c r="J113" s="234">
        <f>ROUND(I113*H113,2)</f>
        <v>0</v>
      </c>
      <c r="K113" s="230" t="s">
        <v>773</v>
      </c>
      <c r="L113" s="42"/>
      <c r="M113" s="235" t="s">
        <v>19</v>
      </c>
      <c r="N113" s="236" t="s">
        <v>44</v>
      </c>
      <c r="O113" s="82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26" t="s">
        <v>81</v>
      </c>
      <c r="AT113" s="226" t="s">
        <v>182</v>
      </c>
      <c r="AU113" s="226" t="s">
        <v>83</v>
      </c>
      <c r="AY113" s="15" t="s">
        <v>127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5" t="s">
        <v>81</v>
      </c>
      <c r="BK113" s="227">
        <f>ROUND(I113*H113,2)</f>
        <v>0</v>
      </c>
      <c r="BL113" s="15" t="s">
        <v>81</v>
      </c>
      <c r="BM113" s="226" t="s">
        <v>826</v>
      </c>
    </row>
    <row r="114" s="2" customFormat="1">
      <c r="A114" s="36"/>
      <c r="B114" s="37"/>
      <c r="C114" s="38"/>
      <c r="D114" s="239" t="s">
        <v>775</v>
      </c>
      <c r="E114" s="38"/>
      <c r="F114" s="240" t="s">
        <v>827</v>
      </c>
      <c r="G114" s="38"/>
      <c r="H114" s="38"/>
      <c r="I114" s="134"/>
      <c r="J114" s="38"/>
      <c r="K114" s="38"/>
      <c r="L114" s="42"/>
      <c r="M114" s="241"/>
      <c r="N114" s="242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775</v>
      </c>
      <c r="AU114" s="15" t="s">
        <v>83</v>
      </c>
    </row>
    <row r="115" s="2" customFormat="1" ht="21.75" customHeight="1">
      <c r="A115" s="36"/>
      <c r="B115" s="37"/>
      <c r="C115" s="228" t="s">
        <v>186</v>
      </c>
      <c r="D115" s="228" t="s">
        <v>182</v>
      </c>
      <c r="E115" s="229" t="s">
        <v>828</v>
      </c>
      <c r="F115" s="230" t="s">
        <v>829</v>
      </c>
      <c r="G115" s="231" t="s">
        <v>131</v>
      </c>
      <c r="H115" s="232">
        <v>10</v>
      </c>
      <c r="I115" s="233"/>
      <c r="J115" s="234">
        <f>ROUND(I115*H115,2)</f>
        <v>0</v>
      </c>
      <c r="K115" s="230" t="s">
        <v>773</v>
      </c>
      <c r="L115" s="42"/>
      <c r="M115" s="235" t="s">
        <v>19</v>
      </c>
      <c r="N115" s="236" t="s">
        <v>44</v>
      </c>
      <c r="O115" s="82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26" t="s">
        <v>81</v>
      </c>
      <c r="AT115" s="226" t="s">
        <v>182</v>
      </c>
      <c r="AU115" s="226" t="s">
        <v>83</v>
      </c>
      <c r="AY115" s="15" t="s">
        <v>127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5" t="s">
        <v>81</v>
      </c>
      <c r="BK115" s="227">
        <f>ROUND(I115*H115,2)</f>
        <v>0</v>
      </c>
      <c r="BL115" s="15" t="s">
        <v>81</v>
      </c>
      <c r="BM115" s="226" t="s">
        <v>830</v>
      </c>
    </row>
    <row r="116" s="2" customFormat="1">
      <c r="A116" s="36"/>
      <c r="B116" s="37"/>
      <c r="C116" s="38"/>
      <c r="D116" s="239" t="s">
        <v>775</v>
      </c>
      <c r="E116" s="38"/>
      <c r="F116" s="240" t="s">
        <v>831</v>
      </c>
      <c r="G116" s="38"/>
      <c r="H116" s="38"/>
      <c r="I116" s="134"/>
      <c r="J116" s="38"/>
      <c r="K116" s="38"/>
      <c r="L116" s="42"/>
      <c r="M116" s="241"/>
      <c r="N116" s="242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775</v>
      </c>
      <c r="AU116" s="15" t="s">
        <v>83</v>
      </c>
    </row>
    <row r="117" s="12" customFormat="1" ht="25.92" customHeight="1">
      <c r="A117" s="12"/>
      <c r="B117" s="200"/>
      <c r="C117" s="201"/>
      <c r="D117" s="202" t="s">
        <v>72</v>
      </c>
      <c r="E117" s="203" t="s">
        <v>832</v>
      </c>
      <c r="F117" s="203" t="s">
        <v>833</v>
      </c>
      <c r="G117" s="201"/>
      <c r="H117" s="201"/>
      <c r="I117" s="204"/>
      <c r="J117" s="205">
        <f>BK117</f>
        <v>0</v>
      </c>
      <c r="K117" s="201"/>
      <c r="L117" s="206"/>
      <c r="M117" s="207"/>
      <c r="N117" s="208"/>
      <c r="O117" s="208"/>
      <c r="P117" s="209">
        <f>SUM(P118:P121)</f>
        <v>0</v>
      </c>
      <c r="Q117" s="208"/>
      <c r="R117" s="209">
        <f>SUM(R118:R121)</f>
        <v>0</v>
      </c>
      <c r="S117" s="208"/>
      <c r="T117" s="210">
        <f>SUM(T118:T121)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11" t="s">
        <v>410</v>
      </c>
      <c r="AT117" s="212" t="s">
        <v>72</v>
      </c>
      <c r="AU117" s="212" t="s">
        <v>73</v>
      </c>
      <c r="AY117" s="211" t="s">
        <v>127</v>
      </c>
      <c r="BK117" s="213">
        <f>SUM(BK118:BK121)</f>
        <v>0</v>
      </c>
    </row>
    <row r="118" s="2" customFormat="1" ht="16.5" customHeight="1">
      <c r="A118" s="36"/>
      <c r="B118" s="37"/>
      <c r="C118" s="228" t="s">
        <v>202</v>
      </c>
      <c r="D118" s="228" t="s">
        <v>182</v>
      </c>
      <c r="E118" s="229" t="s">
        <v>834</v>
      </c>
      <c r="F118" s="230" t="s">
        <v>835</v>
      </c>
      <c r="G118" s="231" t="s">
        <v>707</v>
      </c>
      <c r="H118" s="232">
        <v>25</v>
      </c>
      <c r="I118" s="233"/>
      <c r="J118" s="234">
        <f>ROUND(I118*H118,2)</f>
        <v>0</v>
      </c>
      <c r="K118" s="230" t="s">
        <v>773</v>
      </c>
      <c r="L118" s="42"/>
      <c r="M118" s="235" t="s">
        <v>19</v>
      </c>
      <c r="N118" s="236" t="s">
        <v>44</v>
      </c>
      <c r="O118" s="82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26" t="s">
        <v>81</v>
      </c>
      <c r="AT118" s="226" t="s">
        <v>182</v>
      </c>
      <c r="AU118" s="226" t="s">
        <v>81</v>
      </c>
      <c r="AY118" s="15" t="s">
        <v>127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5" t="s">
        <v>81</v>
      </c>
      <c r="BK118" s="227">
        <f>ROUND(I118*H118,2)</f>
        <v>0</v>
      </c>
      <c r="BL118" s="15" t="s">
        <v>81</v>
      </c>
      <c r="BM118" s="226" t="s">
        <v>836</v>
      </c>
    </row>
    <row r="119" s="2" customFormat="1" ht="21.75" customHeight="1">
      <c r="A119" s="36"/>
      <c r="B119" s="37"/>
      <c r="C119" s="228" t="s">
        <v>8</v>
      </c>
      <c r="D119" s="228" t="s">
        <v>182</v>
      </c>
      <c r="E119" s="229" t="s">
        <v>837</v>
      </c>
      <c r="F119" s="230" t="s">
        <v>838</v>
      </c>
      <c r="G119" s="231" t="s">
        <v>707</v>
      </c>
      <c r="H119" s="232">
        <v>7</v>
      </c>
      <c r="I119" s="233"/>
      <c r="J119" s="234">
        <f>ROUND(I119*H119,2)</f>
        <v>0</v>
      </c>
      <c r="K119" s="230" t="s">
        <v>773</v>
      </c>
      <c r="L119" s="42"/>
      <c r="M119" s="235" t="s">
        <v>19</v>
      </c>
      <c r="N119" s="236" t="s">
        <v>44</v>
      </c>
      <c r="O119" s="82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6" t="s">
        <v>81</v>
      </c>
      <c r="AT119" s="226" t="s">
        <v>182</v>
      </c>
      <c r="AU119" s="226" t="s">
        <v>81</v>
      </c>
      <c r="AY119" s="15" t="s">
        <v>127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5" t="s">
        <v>81</v>
      </c>
      <c r="BK119" s="227">
        <f>ROUND(I119*H119,2)</f>
        <v>0</v>
      </c>
      <c r="BL119" s="15" t="s">
        <v>81</v>
      </c>
      <c r="BM119" s="226" t="s">
        <v>839</v>
      </c>
    </row>
    <row r="120" s="2" customFormat="1" ht="21.75" customHeight="1">
      <c r="A120" s="36"/>
      <c r="B120" s="37"/>
      <c r="C120" s="228" t="s">
        <v>840</v>
      </c>
      <c r="D120" s="228" t="s">
        <v>182</v>
      </c>
      <c r="E120" s="229" t="s">
        <v>841</v>
      </c>
      <c r="F120" s="230" t="s">
        <v>842</v>
      </c>
      <c r="G120" s="231" t="s">
        <v>707</v>
      </c>
      <c r="H120" s="232">
        <v>4</v>
      </c>
      <c r="I120" s="233"/>
      <c r="J120" s="234">
        <f>ROUND(I120*H120,2)</f>
        <v>0</v>
      </c>
      <c r="K120" s="230" t="s">
        <v>773</v>
      </c>
      <c r="L120" s="42"/>
      <c r="M120" s="235" t="s">
        <v>19</v>
      </c>
      <c r="N120" s="236" t="s">
        <v>44</v>
      </c>
      <c r="O120" s="82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6" t="s">
        <v>81</v>
      </c>
      <c r="AT120" s="226" t="s">
        <v>182</v>
      </c>
      <c r="AU120" s="226" t="s">
        <v>81</v>
      </c>
      <c r="AY120" s="15" t="s">
        <v>127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5" t="s">
        <v>81</v>
      </c>
      <c r="BK120" s="227">
        <f>ROUND(I120*H120,2)</f>
        <v>0</v>
      </c>
      <c r="BL120" s="15" t="s">
        <v>81</v>
      </c>
      <c r="BM120" s="226" t="s">
        <v>843</v>
      </c>
    </row>
    <row r="121" s="2" customFormat="1" ht="16.5" customHeight="1">
      <c r="A121" s="36"/>
      <c r="B121" s="37"/>
      <c r="C121" s="228" t="s">
        <v>844</v>
      </c>
      <c r="D121" s="228" t="s">
        <v>182</v>
      </c>
      <c r="E121" s="229" t="s">
        <v>845</v>
      </c>
      <c r="F121" s="230" t="s">
        <v>846</v>
      </c>
      <c r="G121" s="231" t="s">
        <v>707</v>
      </c>
      <c r="H121" s="232">
        <v>8</v>
      </c>
      <c r="I121" s="233"/>
      <c r="J121" s="234">
        <f>ROUND(I121*H121,2)</f>
        <v>0</v>
      </c>
      <c r="K121" s="230" t="s">
        <v>773</v>
      </c>
      <c r="L121" s="42"/>
      <c r="M121" s="243" t="s">
        <v>19</v>
      </c>
      <c r="N121" s="244" t="s">
        <v>44</v>
      </c>
      <c r="O121" s="245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6" t="s">
        <v>81</v>
      </c>
      <c r="AT121" s="226" t="s">
        <v>182</v>
      </c>
      <c r="AU121" s="226" t="s">
        <v>81</v>
      </c>
      <c r="AY121" s="15" t="s">
        <v>127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5" t="s">
        <v>81</v>
      </c>
      <c r="BK121" s="227">
        <f>ROUND(I121*H121,2)</f>
        <v>0</v>
      </c>
      <c r="BL121" s="15" t="s">
        <v>81</v>
      </c>
      <c r="BM121" s="226" t="s">
        <v>847</v>
      </c>
    </row>
    <row r="122" s="2" customFormat="1" ht="6.96" customHeight="1">
      <c r="A122" s="36"/>
      <c r="B122" s="57"/>
      <c r="C122" s="58"/>
      <c r="D122" s="58"/>
      <c r="E122" s="58"/>
      <c r="F122" s="58"/>
      <c r="G122" s="58"/>
      <c r="H122" s="58"/>
      <c r="I122" s="164"/>
      <c r="J122" s="58"/>
      <c r="K122" s="58"/>
      <c r="L122" s="42"/>
      <c r="M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</sheetData>
  <sheetProtection sheet="1" autoFilter="0" formatColumns="0" formatRows="0" objects="1" scenarios="1" spinCount="100000" saltValue="dx+wzxWTXj/fTg7LT1EN3q63NY0rLp0x2S5dZC/H+aNT/n5pISyCp40L4CsWlNBYu1LEbJvJTUUE+0aih5+r0Q==" hashValue="fwsNSXbPTDL6vNNC2r/ghHgfbDNEYyGH7rATFqcOx/bETGW+nDaSxWUWtXz1CZvkY0zq/qVqf5bWlXwuG7WaBg==" algorithmName="SHA-512" password="CC35"/>
  <autoFilter ref="C84:K12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83</v>
      </c>
    </row>
    <row r="4" s="1" customFormat="1" ht="24.96" customHeight="1">
      <c r="B4" s="18"/>
      <c r="D4" s="130" t="s">
        <v>95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Oprava PZS v km 53,716 na trati Kralupy nad Vltavou - Most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96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848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22</v>
      </c>
      <c r="E12" s="36"/>
      <c r="F12" s="137" t="s">
        <v>23</v>
      </c>
      <c r="G12" s="36"/>
      <c r="H12" s="36"/>
      <c r="I12" s="138" t="s">
        <v>24</v>
      </c>
      <c r="J12" s="139" t="str">
        <f>'Rekapitulace stavby'!AN8</f>
        <v>19. 2. 2020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26</v>
      </c>
      <c r="E14" s="36"/>
      <c r="F14" s="36"/>
      <c r="G14" s="36"/>
      <c r="H14" s="36"/>
      <c r="I14" s="138" t="s">
        <v>27</v>
      </c>
      <c r="J14" s="137" t="s">
        <v>19</v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">
        <v>28</v>
      </c>
      <c r="F15" s="36"/>
      <c r="G15" s="36"/>
      <c r="H15" s="36"/>
      <c r="I15" s="138" t="s">
        <v>29</v>
      </c>
      <c r="J15" s="137" t="s">
        <v>19</v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30</v>
      </c>
      <c r="E17" s="36"/>
      <c r="F17" s="36"/>
      <c r="G17" s="36"/>
      <c r="H17" s="36"/>
      <c r="I17" s="138" t="s">
        <v>27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29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32</v>
      </c>
      <c r="E20" s="36"/>
      <c r="F20" s="36"/>
      <c r="G20" s="36"/>
      <c r="H20" s="36"/>
      <c r="I20" s="138" t="s">
        <v>27</v>
      </c>
      <c r="J20" s="137" t="s">
        <v>19</v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">
        <v>33</v>
      </c>
      <c r="F21" s="36"/>
      <c r="G21" s="36"/>
      <c r="H21" s="36"/>
      <c r="I21" s="138" t="s">
        <v>29</v>
      </c>
      <c r="J21" s="137" t="s">
        <v>19</v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35</v>
      </c>
      <c r="E23" s="36"/>
      <c r="F23" s="36"/>
      <c r="G23" s="36"/>
      <c r="H23" s="36"/>
      <c r="I23" s="138" t="s">
        <v>27</v>
      </c>
      <c r="J23" s="137" t="s">
        <v>19</v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">
        <v>36</v>
      </c>
      <c r="F24" s="36"/>
      <c r="G24" s="36"/>
      <c r="H24" s="36"/>
      <c r="I24" s="138" t="s">
        <v>29</v>
      </c>
      <c r="J24" s="137" t="s">
        <v>19</v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37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39</v>
      </c>
      <c r="E30" s="36"/>
      <c r="F30" s="36"/>
      <c r="G30" s="36"/>
      <c r="H30" s="36"/>
      <c r="I30" s="134"/>
      <c r="J30" s="148">
        <f>ROUND(J82,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41</v>
      </c>
      <c r="G32" s="36"/>
      <c r="H32" s="36"/>
      <c r="I32" s="150" t="s">
        <v>40</v>
      </c>
      <c r="J32" s="149" t="s">
        <v>42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2" t="s">
        <v>44</v>
      </c>
      <c r="F33" s="152">
        <f>ROUND((SUM(BE82:BE98)),  2)</f>
        <v>0</v>
      </c>
      <c r="G33" s="36"/>
      <c r="H33" s="36"/>
      <c r="I33" s="153">
        <v>0.20999999999999999</v>
      </c>
      <c r="J33" s="152">
        <f>ROUND(((SUM(BE82:BE98))*I33),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45</v>
      </c>
      <c r="F34" s="152">
        <f>ROUND((SUM(BF82:BF98)),  2)</f>
        <v>0</v>
      </c>
      <c r="G34" s="36"/>
      <c r="H34" s="36"/>
      <c r="I34" s="153">
        <v>0.14999999999999999</v>
      </c>
      <c r="J34" s="152">
        <f>ROUND(((SUM(BF82:BF98))*I34),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46</v>
      </c>
      <c r="F35" s="152">
        <f>ROUND((SUM(BG82:BG98)),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47</v>
      </c>
      <c r="F36" s="152">
        <f>ROUND((SUM(BH82:BH98)),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48</v>
      </c>
      <c r="F37" s="152">
        <f>ROUND((SUM(BI82:BI98)),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98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Oprava PZS v km 53,716 na trati Kralupy nad Vltavou - Most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96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03 - VRN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Slaný</v>
      </c>
      <c r="G52" s="38"/>
      <c r="H52" s="38"/>
      <c r="I52" s="138" t="s">
        <v>24</v>
      </c>
      <c r="J52" s="70" t="str">
        <f>IF(J12="","",J12)</f>
        <v>19. 2. 2020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>Kejkula</v>
      </c>
      <c r="G54" s="38"/>
      <c r="H54" s="38"/>
      <c r="I54" s="138" t="s">
        <v>32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138" t="s">
        <v>35</v>
      </c>
      <c r="J55" s="34" t="str">
        <f>E24</f>
        <v>Bělehrad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99</v>
      </c>
      <c r="D57" s="170"/>
      <c r="E57" s="170"/>
      <c r="F57" s="170"/>
      <c r="G57" s="170"/>
      <c r="H57" s="170"/>
      <c r="I57" s="171"/>
      <c r="J57" s="172" t="s">
        <v>100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71</v>
      </c>
      <c r="D59" s="38"/>
      <c r="E59" s="38"/>
      <c r="F59" s="38"/>
      <c r="G59" s="38"/>
      <c r="H59" s="38"/>
      <c r="I59" s="134"/>
      <c r="J59" s="100">
        <f>J82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101</v>
      </c>
    </row>
    <row r="60" s="9" customFormat="1" ht="24.96" customHeight="1">
      <c r="A60" s="9"/>
      <c r="B60" s="174"/>
      <c r="C60" s="175"/>
      <c r="D60" s="176" t="s">
        <v>849</v>
      </c>
      <c r="E60" s="177"/>
      <c r="F60" s="177"/>
      <c r="G60" s="177"/>
      <c r="H60" s="177"/>
      <c r="I60" s="178"/>
      <c r="J60" s="179">
        <f>J83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82"/>
      <c r="D61" s="183" t="s">
        <v>850</v>
      </c>
      <c r="E61" s="184"/>
      <c r="F61" s="184"/>
      <c r="G61" s="184"/>
      <c r="H61" s="184"/>
      <c r="I61" s="185"/>
      <c r="J61" s="186">
        <f>J93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82"/>
      <c r="D62" s="183" t="s">
        <v>851</v>
      </c>
      <c r="E62" s="184"/>
      <c r="F62" s="184"/>
      <c r="G62" s="184"/>
      <c r="H62" s="184"/>
      <c r="I62" s="185"/>
      <c r="J62" s="186">
        <f>J95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134"/>
      <c r="J63" s="38"/>
      <c r="K63" s="38"/>
      <c r="L63" s="13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164"/>
      <c r="J64" s="58"/>
      <c r="K64" s="5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167"/>
      <c r="J68" s="60"/>
      <c r="K68" s="60"/>
      <c r="L68" s="13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112</v>
      </c>
      <c r="D69" s="38"/>
      <c r="E69" s="38"/>
      <c r="F69" s="38"/>
      <c r="G69" s="38"/>
      <c r="H69" s="38"/>
      <c r="I69" s="134"/>
      <c r="J69" s="38"/>
      <c r="K69" s="38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68" t="str">
        <f>E7</f>
        <v>Oprava PZS v km 53,716 na trati Kralupy nad Vltavou - Most</v>
      </c>
      <c r="F72" s="30"/>
      <c r="G72" s="30"/>
      <c r="H72" s="30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96</v>
      </c>
      <c r="D73" s="38"/>
      <c r="E73" s="38"/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03 - VRN</v>
      </c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22</v>
      </c>
      <c r="D76" s="38"/>
      <c r="E76" s="38"/>
      <c r="F76" s="25" t="str">
        <f>F12</f>
        <v>Slaný</v>
      </c>
      <c r="G76" s="38"/>
      <c r="H76" s="38"/>
      <c r="I76" s="138" t="s">
        <v>24</v>
      </c>
      <c r="J76" s="70" t="str">
        <f>IF(J12="","",J12)</f>
        <v>19. 2. 2020</v>
      </c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26</v>
      </c>
      <c r="D78" s="38"/>
      <c r="E78" s="38"/>
      <c r="F78" s="25" t="str">
        <f>E15</f>
        <v>Kejkula</v>
      </c>
      <c r="G78" s="38"/>
      <c r="H78" s="38"/>
      <c r="I78" s="138" t="s">
        <v>32</v>
      </c>
      <c r="J78" s="34" t="str">
        <f>E21</f>
        <v xml:space="preserve"> </v>
      </c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30</v>
      </c>
      <c r="D79" s="38"/>
      <c r="E79" s="38"/>
      <c r="F79" s="25" t="str">
        <f>IF(E18="","",E18)</f>
        <v>Vyplň údaj</v>
      </c>
      <c r="G79" s="38"/>
      <c r="H79" s="38"/>
      <c r="I79" s="138" t="s">
        <v>35</v>
      </c>
      <c r="J79" s="34" t="str">
        <f>E24</f>
        <v>Bělehrad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134"/>
      <c r="J80" s="38"/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88"/>
      <c r="B81" s="189"/>
      <c r="C81" s="190" t="s">
        <v>113</v>
      </c>
      <c r="D81" s="191" t="s">
        <v>58</v>
      </c>
      <c r="E81" s="191" t="s">
        <v>54</v>
      </c>
      <c r="F81" s="191" t="s">
        <v>55</v>
      </c>
      <c r="G81" s="191" t="s">
        <v>114</v>
      </c>
      <c r="H81" s="191" t="s">
        <v>115</v>
      </c>
      <c r="I81" s="192" t="s">
        <v>116</v>
      </c>
      <c r="J81" s="191" t="s">
        <v>100</v>
      </c>
      <c r="K81" s="193" t="s">
        <v>117</v>
      </c>
      <c r="L81" s="194"/>
      <c r="M81" s="90" t="s">
        <v>19</v>
      </c>
      <c r="N81" s="91" t="s">
        <v>43</v>
      </c>
      <c r="O81" s="91" t="s">
        <v>118</v>
      </c>
      <c r="P81" s="91" t="s">
        <v>119</v>
      </c>
      <c r="Q81" s="91" t="s">
        <v>120</v>
      </c>
      <c r="R81" s="91" t="s">
        <v>121</v>
      </c>
      <c r="S81" s="91" t="s">
        <v>122</v>
      </c>
      <c r="T81" s="92" t="s">
        <v>123</v>
      </c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</row>
    <row r="82" s="2" customFormat="1" ht="22.8" customHeight="1">
      <c r="A82" s="36"/>
      <c r="B82" s="37"/>
      <c r="C82" s="97" t="s">
        <v>124</v>
      </c>
      <c r="D82" s="38"/>
      <c r="E82" s="38"/>
      <c r="F82" s="38"/>
      <c r="G82" s="38"/>
      <c r="H82" s="38"/>
      <c r="I82" s="134"/>
      <c r="J82" s="195">
        <f>BK82</f>
        <v>0</v>
      </c>
      <c r="K82" s="38"/>
      <c r="L82" s="42"/>
      <c r="M82" s="93"/>
      <c r="N82" s="196"/>
      <c r="O82" s="94"/>
      <c r="P82" s="197">
        <f>P83</f>
        <v>0</v>
      </c>
      <c r="Q82" s="94"/>
      <c r="R82" s="197">
        <f>R83</f>
        <v>0</v>
      </c>
      <c r="S82" s="94"/>
      <c r="T82" s="198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101</v>
      </c>
      <c r="BK82" s="199">
        <f>BK83</f>
        <v>0</v>
      </c>
    </row>
    <row r="83" s="12" customFormat="1" ht="25.92" customHeight="1">
      <c r="A83" s="12"/>
      <c r="B83" s="200"/>
      <c r="C83" s="201"/>
      <c r="D83" s="202" t="s">
        <v>72</v>
      </c>
      <c r="E83" s="203" t="s">
        <v>92</v>
      </c>
      <c r="F83" s="203" t="s">
        <v>852</v>
      </c>
      <c r="G83" s="201"/>
      <c r="H83" s="201"/>
      <c r="I83" s="204"/>
      <c r="J83" s="205">
        <f>BK83</f>
        <v>0</v>
      </c>
      <c r="K83" s="201"/>
      <c r="L83" s="206"/>
      <c r="M83" s="207"/>
      <c r="N83" s="208"/>
      <c r="O83" s="208"/>
      <c r="P83" s="209">
        <f>P84+SUM(P85:P93)+P95</f>
        <v>0</v>
      </c>
      <c r="Q83" s="208"/>
      <c r="R83" s="209">
        <f>R84+SUM(R85:R93)+R95</f>
        <v>0</v>
      </c>
      <c r="S83" s="208"/>
      <c r="T83" s="210">
        <f>T84+SUM(T85:T93)+T95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1" t="s">
        <v>803</v>
      </c>
      <c r="AT83" s="212" t="s">
        <v>72</v>
      </c>
      <c r="AU83" s="212" t="s">
        <v>73</v>
      </c>
      <c r="AY83" s="211" t="s">
        <v>127</v>
      </c>
      <c r="BK83" s="213">
        <f>BK84+SUM(BK85:BK93)+BK95</f>
        <v>0</v>
      </c>
    </row>
    <row r="84" s="2" customFormat="1" ht="21.75" customHeight="1">
      <c r="A84" s="36"/>
      <c r="B84" s="37"/>
      <c r="C84" s="228" t="s">
        <v>177</v>
      </c>
      <c r="D84" s="228" t="s">
        <v>182</v>
      </c>
      <c r="E84" s="229" t="s">
        <v>853</v>
      </c>
      <c r="F84" s="230" t="s">
        <v>854</v>
      </c>
      <c r="G84" s="231" t="s">
        <v>855</v>
      </c>
      <c r="H84" s="250"/>
      <c r="I84" s="233"/>
      <c r="J84" s="234">
        <f>ROUND(I84*H84,2)</f>
        <v>0</v>
      </c>
      <c r="K84" s="230" t="s">
        <v>132</v>
      </c>
      <c r="L84" s="42"/>
      <c r="M84" s="235" t="s">
        <v>19</v>
      </c>
      <c r="N84" s="236" t="s">
        <v>44</v>
      </c>
      <c r="O84" s="82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6" t="s">
        <v>856</v>
      </c>
      <c r="AT84" s="226" t="s">
        <v>182</v>
      </c>
      <c r="AU84" s="226" t="s">
        <v>81</v>
      </c>
      <c r="AY84" s="15" t="s">
        <v>127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15" t="s">
        <v>81</v>
      </c>
      <c r="BK84" s="227">
        <f>ROUND(I84*H84,2)</f>
        <v>0</v>
      </c>
      <c r="BL84" s="15" t="s">
        <v>856</v>
      </c>
      <c r="BM84" s="226" t="s">
        <v>857</v>
      </c>
    </row>
    <row r="85" s="2" customFormat="1" ht="21.75" customHeight="1">
      <c r="A85" s="36"/>
      <c r="B85" s="37"/>
      <c r="C85" s="228" t="s">
        <v>181</v>
      </c>
      <c r="D85" s="228" t="s">
        <v>182</v>
      </c>
      <c r="E85" s="229" t="s">
        <v>858</v>
      </c>
      <c r="F85" s="230" t="s">
        <v>859</v>
      </c>
      <c r="G85" s="231" t="s">
        <v>855</v>
      </c>
      <c r="H85" s="250"/>
      <c r="I85" s="233"/>
      <c r="J85" s="234">
        <f>ROUND(I85*H85,2)</f>
        <v>0</v>
      </c>
      <c r="K85" s="230" t="s">
        <v>132</v>
      </c>
      <c r="L85" s="42"/>
      <c r="M85" s="235" t="s">
        <v>19</v>
      </c>
      <c r="N85" s="236" t="s">
        <v>44</v>
      </c>
      <c r="O85" s="82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6" t="s">
        <v>856</v>
      </c>
      <c r="AT85" s="226" t="s">
        <v>182</v>
      </c>
      <c r="AU85" s="226" t="s">
        <v>81</v>
      </c>
      <c r="AY85" s="15" t="s">
        <v>127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15" t="s">
        <v>81</v>
      </c>
      <c r="BK85" s="227">
        <f>ROUND(I85*H85,2)</f>
        <v>0</v>
      </c>
      <c r="BL85" s="15" t="s">
        <v>856</v>
      </c>
      <c r="BM85" s="226" t="s">
        <v>860</v>
      </c>
    </row>
    <row r="86" s="2" customFormat="1" ht="21.75" customHeight="1">
      <c r="A86" s="36"/>
      <c r="B86" s="37"/>
      <c r="C86" s="228" t="s">
        <v>186</v>
      </c>
      <c r="D86" s="228" t="s">
        <v>182</v>
      </c>
      <c r="E86" s="229" t="s">
        <v>861</v>
      </c>
      <c r="F86" s="230" t="s">
        <v>862</v>
      </c>
      <c r="G86" s="231" t="s">
        <v>855</v>
      </c>
      <c r="H86" s="250"/>
      <c r="I86" s="233"/>
      <c r="J86" s="234">
        <f>ROUND(I86*H86,2)</f>
        <v>0</v>
      </c>
      <c r="K86" s="230" t="s">
        <v>132</v>
      </c>
      <c r="L86" s="42"/>
      <c r="M86" s="235" t="s">
        <v>19</v>
      </c>
      <c r="N86" s="236" t="s">
        <v>44</v>
      </c>
      <c r="O86" s="82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6" t="s">
        <v>856</v>
      </c>
      <c r="AT86" s="226" t="s">
        <v>182</v>
      </c>
      <c r="AU86" s="226" t="s">
        <v>81</v>
      </c>
      <c r="AY86" s="15" t="s">
        <v>127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5" t="s">
        <v>81</v>
      </c>
      <c r="BK86" s="227">
        <f>ROUND(I86*H86,2)</f>
        <v>0</v>
      </c>
      <c r="BL86" s="15" t="s">
        <v>856</v>
      </c>
      <c r="BM86" s="226" t="s">
        <v>863</v>
      </c>
    </row>
    <row r="87" s="2" customFormat="1" ht="21.75" customHeight="1">
      <c r="A87" s="36"/>
      <c r="B87" s="37"/>
      <c r="C87" s="228" t="s">
        <v>202</v>
      </c>
      <c r="D87" s="228" t="s">
        <v>182</v>
      </c>
      <c r="E87" s="229" t="s">
        <v>864</v>
      </c>
      <c r="F87" s="230" t="s">
        <v>865</v>
      </c>
      <c r="G87" s="231" t="s">
        <v>855</v>
      </c>
      <c r="H87" s="250"/>
      <c r="I87" s="233"/>
      <c r="J87" s="234">
        <f>ROUND(I87*H87,2)</f>
        <v>0</v>
      </c>
      <c r="K87" s="230" t="s">
        <v>132</v>
      </c>
      <c r="L87" s="42"/>
      <c r="M87" s="235" t="s">
        <v>19</v>
      </c>
      <c r="N87" s="236" t="s">
        <v>44</v>
      </c>
      <c r="O87" s="82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6" t="s">
        <v>856</v>
      </c>
      <c r="AT87" s="226" t="s">
        <v>182</v>
      </c>
      <c r="AU87" s="226" t="s">
        <v>81</v>
      </c>
      <c r="AY87" s="15" t="s">
        <v>127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5" t="s">
        <v>81</v>
      </c>
      <c r="BK87" s="227">
        <f>ROUND(I87*H87,2)</f>
        <v>0</v>
      </c>
      <c r="BL87" s="15" t="s">
        <v>856</v>
      </c>
      <c r="BM87" s="226" t="s">
        <v>866</v>
      </c>
    </row>
    <row r="88" s="2" customFormat="1">
      <c r="A88" s="36"/>
      <c r="B88" s="37"/>
      <c r="C88" s="38"/>
      <c r="D88" s="239" t="s">
        <v>315</v>
      </c>
      <c r="E88" s="38"/>
      <c r="F88" s="240" t="s">
        <v>867</v>
      </c>
      <c r="G88" s="38"/>
      <c r="H88" s="38"/>
      <c r="I88" s="134"/>
      <c r="J88" s="38"/>
      <c r="K88" s="38"/>
      <c r="L88" s="42"/>
      <c r="M88" s="241"/>
      <c r="N88" s="242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315</v>
      </c>
      <c r="AU88" s="15" t="s">
        <v>81</v>
      </c>
    </row>
    <row r="89" s="2" customFormat="1" ht="33" customHeight="1">
      <c r="A89" s="36"/>
      <c r="B89" s="37"/>
      <c r="C89" s="228" t="s">
        <v>840</v>
      </c>
      <c r="D89" s="228" t="s">
        <v>182</v>
      </c>
      <c r="E89" s="229" t="s">
        <v>868</v>
      </c>
      <c r="F89" s="230" t="s">
        <v>869</v>
      </c>
      <c r="G89" s="231" t="s">
        <v>855</v>
      </c>
      <c r="H89" s="250"/>
      <c r="I89" s="233"/>
      <c r="J89" s="234">
        <f>ROUND(I89*H89,2)</f>
        <v>0</v>
      </c>
      <c r="K89" s="230" t="s">
        <v>132</v>
      </c>
      <c r="L89" s="42"/>
      <c r="M89" s="235" t="s">
        <v>19</v>
      </c>
      <c r="N89" s="236" t="s">
        <v>44</v>
      </c>
      <c r="O89" s="82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6" t="s">
        <v>856</v>
      </c>
      <c r="AT89" s="226" t="s">
        <v>182</v>
      </c>
      <c r="AU89" s="226" t="s">
        <v>81</v>
      </c>
      <c r="AY89" s="15" t="s">
        <v>127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5" t="s">
        <v>81</v>
      </c>
      <c r="BK89" s="227">
        <f>ROUND(I89*H89,2)</f>
        <v>0</v>
      </c>
      <c r="BL89" s="15" t="s">
        <v>856</v>
      </c>
      <c r="BM89" s="226" t="s">
        <v>870</v>
      </c>
    </row>
    <row r="90" s="2" customFormat="1">
      <c r="A90" s="36"/>
      <c r="B90" s="37"/>
      <c r="C90" s="38"/>
      <c r="D90" s="239" t="s">
        <v>315</v>
      </c>
      <c r="E90" s="38"/>
      <c r="F90" s="240" t="s">
        <v>867</v>
      </c>
      <c r="G90" s="38"/>
      <c r="H90" s="38"/>
      <c r="I90" s="134"/>
      <c r="J90" s="38"/>
      <c r="K90" s="38"/>
      <c r="L90" s="42"/>
      <c r="M90" s="241"/>
      <c r="N90" s="24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315</v>
      </c>
      <c r="AU90" s="15" t="s">
        <v>81</v>
      </c>
    </row>
    <row r="91" s="2" customFormat="1" ht="21.75" customHeight="1">
      <c r="A91" s="36"/>
      <c r="B91" s="37"/>
      <c r="C91" s="228" t="s">
        <v>844</v>
      </c>
      <c r="D91" s="228" t="s">
        <v>182</v>
      </c>
      <c r="E91" s="229" t="s">
        <v>871</v>
      </c>
      <c r="F91" s="230" t="s">
        <v>872</v>
      </c>
      <c r="G91" s="231" t="s">
        <v>873</v>
      </c>
      <c r="H91" s="232">
        <v>1</v>
      </c>
      <c r="I91" s="233"/>
      <c r="J91" s="234">
        <f>ROUND(I91*H91,2)</f>
        <v>0</v>
      </c>
      <c r="K91" s="230" t="s">
        <v>132</v>
      </c>
      <c r="L91" s="42"/>
      <c r="M91" s="235" t="s">
        <v>19</v>
      </c>
      <c r="N91" s="236" t="s">
        <v>44</v>
      </c>
      <c r="O91" s="82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6" t="s">
        <v>856</v>
      </c>
      <c r="AT91" s="226" t="s">
        <v>182</v>
      </c>
      <c r="AU91" s="226" t="s">
        <v>81</v>
      </c>
      <c r="AY91" s="15" t="s">
        <v>127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5" t="s">
        <v>81</v>
      </c>
      <c r="BK91" s="227">
        <f>ROUND(I91*H91,2)</f>
        <v>0</v>
      </c>
      <c r="BL91" s="15" t="s">
        <v>856</v>
      </c>
      <c r="BM91" s="226" t="s">
        <v>874</v>
      </c>
    </row>
    <row r="92" s="2" customFormat="1">
      <c r="A92" s="36"/>
      <c r="B92" s="37"/>
      <c r="C92" s="38"/>
      <c r="D92" s="239" t="s">
        <v>315</v>
      </c>
      <c r="E92" s="38"/>
      <c r="F92" s="240" t="s">
        <v>875</v>
      </c>
      <c r="G92" s="38"/>
      <c r="H92" s="38"/>
      <c r="I92" s="134"/>
      <c r="J92" s="38"/>
      <c r="K92" s="38"/>
      <c r="L92" s="42"/>
      <c r="M92" s="241"/>
      <c r="N92" s="24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315</v>
      </c>
      <c r="AU92" s="15" t="s">
        <v>81</v>
      </c>
    </row>
    <row r="93" s="12" customFormat="1" ht="22.8" customHeight="1">
      <c r="A93" s="12"/>
      <c r="B93" s="200"/>
      <c r="C93" s="201"/>
      <c r="D93" s="202" t="s">
        <v>72</v>
      </c>
      <c r="E93" s="237" t="s">
        <v>876</v>
      </c>
      <c r="F93" s="237" t="s">
        <v>877</v>
      </c>
      <c r="G93" s="201"/>
      <c r="H93" s="201"/>
      <c r="I93" s="204"/>
      <c r="J93" s="238">
        <f>BK93</f>
        <v>0</v>
      </c>
      <c r="K93" s="201"/>
      <c r="L93" s="206"/>
      <c r="M93" s="207"/>
      <c r="N93" s="208"/>
      <c r="O93" s="208"/>
      <c r="P93" s="209">
        <f>P94</f>
        <v>0</v>
      </c>
      <c r="Q93" s="208"/>
      <c r="R93" s="209">
        <f>R94</f>
        <v>0</v>
      </c>
      <c r="S93" s="208"/>
      <c r="T93" s="210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1" t="s">
        <v>803</v>
      </c>
      <c r="AT93" s="212" t="s">
        <v>72</v>
      </c>
      <c r="AU93" s="212" t="s">
        <v>81</v>
      </c>
      <c r="AY93" s="211" t="s">
        <v>127</v>
      </c>
      <c r="BK93" s="213">
        <f>BK94</f>
        <v>0</v>
      </c>
    </row>
    <row r="94" s="2" customFormat="1" ht="16.5" customHeight="1">
      <c r="A94" s="36"/>
      <c r="B94" s="37"/>
      <c r="C94" s="228" t="s">
        <v>410</v>
      </c>
      <c r="D94" s="228" t="s">
        <v>182</v>
      </c>
      <c r="E94" s="229" t="s">
        <v>878</v>
      </c>
      <c r="F94" s="230" t="s">
        <v>879</v>
      </c>
      <c r="G94" s="231" t="s">
        <v>873</v>
      </c>
      <c r="H94" s="232">
        <v>1</v>
      </c>
      <c r="I94" s="233"/>
      <c r="J94" s="234">
        <f>ROUND(I94*H94,2)</f>
        <v>0</v>
      </c>
      <c r="K94" s="230" t="s">
        <v>773</v>
      </c>
      <c r="L94" s="42"/>
      <c r="M94" s="235" t="s">
        <v>19</v>
      </c>
      <c r="N94" s="236" t="s">
        <v>44</v>
      </c>
      <c r="O94" s="82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6" t="s">
        <v>856</v>
      </c>
      <c r="AT94" s="226" t="s">
        <v>182</v>
      </c>
      <c r="AU94" s="226" t="s">
        <v>83</v>
      </c>
      <c r="AY94" s="15" t="s">
        <v>127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5" t="s">
        <v>81</v>
      </c>
      <c r="BK94" s="227">
        <f>ROUND(I94*H94,2)</f>
        <v>0</v>
      </c>
      <c r="BL94" s="15" t="s">
        <v>856</v>
      </c>
      <c r="BM94" s="226" t="s">
        <v>880</v>
      </c>
    </row>
    <row r="95" s="12" customFormat="1" ht="22.8" customHeight="1">
      <c r="A95" s="12"/>
      <c r="B95" s="200"/>
      <c r="C95" s="201"/>
      <c r="D95" s="202" t="s">
        <v>72</v>
      </c>
      <c r="E95" s="237" t="s">
        <v>881</v>
      </c>
      <c r="F95" s="237" t="s">
        <v>882</v>
      </c>
      <c r="G95" s="201"/>
      <c r="H95" s="201"/>
      <c r="I95" s="204"/>
      <c r="J95" s="238">
        <f>BK95</f>
        <v>0</v>
      </c>
      <c r="K95" s="201"/>
      <c r="L95" s="206"/>
      <c r="M95" s="207"/>
      <c r="N95" s="208"/>
      <c r="O95" s="208"/>
      <c r="P95" s="209">
        <f>SUM(P96:P98)</f>
        <v>0</v>
      </c>
      <c r="Q95" s="208"/>
      <c r="R95" s="209">
        <f>SUM(R96:R98)</f>
        <v>0</v>
      </c>
      <c r="S95" s="208"/>
      <c r="T95" s="21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803</v>
      </c>
      <c r="AT95" s="212" t="s">
        <v>72</v>
      </c>
      <c r="AU95" s="212" t="s">
        <v>81</v>
      </c>
      <c r="AY95" s="211" t="s">
        <v>127</v>
      </c>
      <c r="BK95" s="213">
        <f>SUM(BK96:BK98)</f>
        <v>0</v>
      </c>
    </row>
    <row r="96" s="2" customFormat="1" ht="33" customHeight="1">
      <c r="A96" s="36"/>
      <c r="B96" s="37"/>
      <c r="C96" s="228" t="s">
        <v>165</v>
      </c>
      <c r="D96" s="228" t="s">
        <v>182</v>
      </c>
      <c r="E96" s="229" t="s">
        <v>883</v>
      </c>
      <c r="F96" s="230" t="s">
        <v>884</v>
      </c>
      <c r="G96" s="231" t="s">
        <v>208</v>
      </c>
      <c r="H96" s="232">
        <v>1</v>
      </c>
      <c r="I96" s="233"/>
      <c r="J96" s="234">
        <f>ROUND(I96*H96,2)</f>
        <v>0</v>
      </c>
      <c r="K96" s="230" t="s">
        <v>132</v>
      </c>
      <c r="L96" s="42"/>
      <c r="M96" s="235" t="s">
        <v>19</v>
      </c>
      <c r="N96" s="236" t="s">
        <v>44</v>
      </c>
      <c r="O96" s="82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6" t="s">
        <v>81</v>
      </c>
      <c r="AT96" s="226" t="s">
        <v>182</v>
      </c>
      <c r="AU96" s="226" t="s">
        <v>83</v>
      </c>
      <c r="AY96" s="15" t="s">
        <v>127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5" t="s">
        <v>81</v>
      </c>
      <c r="BK96" s="227">
        <f>ROUND(I96*H96,2)</f>
        <v>0</v>
      </c>
      <c r="BL96" s="15" t="s">
        <v>81</v>
      </c>
      <c r="BM96" s="226" t="s">
        <v>885</v>
      </c>
    </row>
    <row r="97" s="2" customFormat="1" ht="21.75" customHeight="1">
      <c r="A97" s="36"/>
      <c r="B97" s="37"/>
      <c r="C97" s="228" t="s">
        <v>169</v>
      </c>
      <c r="D97" s="228" t="s">
        <v>182</v>
      </c>
      <c r="E97" s="229" t="s">
        <v>886</v>
      </c>
      <c r="F97" s="230" t="s">
        <v>887</v>
      </c>
      <c r="G97" s="231" t="s">
        <v>208</v>
      </c>
      <c r="H97" s="232">
        <v>1</v>
      </c>
      <c r="I97" s="233"/>
      <c r="J97" s="234">
        <f>ROUND(I97*H97,2)</f>
        <v>0</v>
      </c>
      <c r="K97" s="230" t="s">
        <v>132</v>
      </c>
      <c r="L97" s="42"/>
      <c r="M97" s="235" t="s">
        <v>19</v>
      </c>
      <c r="N97" s="236" t="s">
        <v>44</v>
      </c>
      <c r="O97" s="82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6" t="s">
        <v>81</v>
      </c>
      <c r="AT97" s="226" t="s">
        <v>182</v>
      </c>
      <c r="AU97" s="226" t="s">
        <v>83</v>
      </c>
      <c r="AY97" s="15" t="s">
        <v>127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5" t="s">
        <v>81</v>
      </c>
      <c r="BK97" s="227">
        <f>ROUND(I97*H97,2)</f>
        <v>0</v>
      </c>
      <c r="BL97" s="15" t="s">
        <v>81</v>
      </c>
      <c r="BM97" s="226" t="s">
        <v>888</v>
      </c>
    </row>
    <row r="98" s="2" customFormat="1" ht="21.75" customHeight="1">
      <c r="A98" s="36"/>
      <c r="B98" s="37"/>
      <c r="C98" s="228" t="s">
        <v>173</v>
      </c>
      <c r="D98" s="228" t="s">
        <v>182</v>
      </c>
      <c r="E98" s="229" t="s">
        <v>889</v>
      </c>
      <c r="F98" s="230" t="s">
        <v>890</v>
      </c>
      <c r="G98" s="231" t="s">
        <v>208</v>
      </c>
      <c r="H98" s="232">
        <v>1</v>
      </c>
      <c r="I98" s="233"/>
      <c r="J98" s="234">
        <f>ROUND(I98*H98,2)</f>
        <v>0</v>
      </c>
      <c r="K98" s="230" t="s">
        <v>132</v>
      </c>
      <c r="L98" s="42"/>
      <c r="M98" s="243" t="s">
        <v>19</v>
      </c>
      <c r="N98" s="244" t="s">
        <v>44</v>
      </c>
      <c r="O98" s="245"/>
      <c r="P98" s="246">
        <f>O98*H98</f>
        <v>0</v>
      </c>
      <c r="Q98" s="246">
        <v>0</v>
      </c>
      <c r="R98" s="246">
        <f>Q98*H98</f>
        <v>0</v>
      </c>
      <c r="S98" s="246">
        <v>0</v>
      </c>
      <c r="T98" s="24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6" t="s">
        <v>81</v>
      </c>
      <c r="AT98" s="226" t="s">
        <v>182</v>
      </c>
      <c r="AU98" s="226" t="s">
        <v>83</v>
      </c>
      <c r="AY98" s="15" t="s">
        <v>127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5" t="s">
        <v>81</v>
      </c>
      <c r="BK98" s="227">
        <f>ROUND(I98*H98,2)</f>
        <v>0</v>
      </c>
      <c r="BL98" s="15" t="s">
        <v>81</v>
      </c>
      <c r="BM98" s="226" t="s">
        <v>891</v>
      </c>
    </row>
    <row r="99" s="2" customFormat="1" ht="6.96" customHeight="1">
      <c r="A99" s="36"/>
      <c r="B99" s="57"/>
      <c r="C99" s="58"/>
      <c r="D99" s="58"/>
      <c r="E99" s="58"/>
      <c r="F99" s="58"/>
      <c r="G99" s="58"/>
      <c r="H99" s="58"/>
      <c r="I99" s="164"/>
      <c r="J99" s="58"/>
      <c r="K99" s="58"/>
      <c r="L99" s="42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sheet="1" autoFilter="0" formatColumns="0" formatRows="0" objects="1" scenarios="1" spinCount="100000" saltValue="P1Z6Y6X1A1DbQE3vKxIlPKA0bveXUQ6rrnNgQDqA5SVxgjseqkm6N/ZtVBG9WB12bOja1m+Lj0f/BqtZoObYtw==" hashValue="6PfWxpeEQt1BBRe0zUgFEKpQjBpCs7IV54J1taFRpsACGyY4zZdCAdJ8sVhJ6BDR5rbEpbG4YV8ar0F6mMNWlg==" algorithmName="SHA-512" password="CC35"/>
  <autoFilter ref="C81:K9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1" customWidth="1"/>
    <col min="2" max="2" width="1.667969" style="251" customWidth="1"/>
    <col min="3" max="4" width="5" style="251" customWidth="1"/>
    <col min="5" max="5" width="11.66016" style="251" customWidth="1"/>
    <col min="6" max="6" width="9.160156" style="251" customWidth="1"/>
    <col min="7" max="7" width="5" style="251" customWidth="1"/>
    <col min="8" max="8" width="77.83203" style="251" customWidth="1"/>
    <col min="9" max="10" width="20" style="251" customWidth="1"/>
    <col min="11" max="11" width="1.667969" style="251" customWidth="1"/>
  </cols>
  <sheetData>
    <row r="1" s="1" customFormat="1" ht="37.5" customHeight="1"/>
    <row r="2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3" customFormat="1" ht="45" customHeight="1">
      <c r="B3" s="255"/>
      <c r="C3" s="256" t="s">
        <v>892</v>
      </c>
      <c r="D3" s="256"/>
      <c r="E3" s="256"/>
      <c r="F3" s="256"/>
      <c r="G3" s="256"/>
      <c r="H3" s="256"/>
      <c r="I3" s="256"/>
      <c r="J3" s="256"/>
      <c r="K3" s="257"/>
    </row>
    <row r="4" s="1" customFormat="1" ht="25.5" customHeight="1">
      <c r="B4" s="258"/>
      <c r="C4" s="259" t="s">
        <v>893</v>
      </c>
      <c r="D4" s="259"/>
      <c r="E4" s="259"/>
      <c r="F4" s="259"/>
      <c r="G4" s="259"/>
      <c r="H4" s="259"/>
      <c r="I4" s="259"/>
      <c r="J4" s="259"/>
      <c r="K4" s="260"/>
    </row>
    <row r="5" s="1" customFormat="1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s="1" customFormat="1" ht="15" customHeight="1">
      <c r="B6" s="258"/>
      <c r="C6" s="262" t="s">
        <v>894</v>
      </c>
      <c r="D6" s="262"/>
      <c r="E6" s="262"/>
      <c r="F6" s="262"/>
      <c r="G6" s="262"/>
      <c r="H6" s="262"/>
      <c r="I6" s="262"/>
      <c r="J6" s="262"/>
      <c r="K6" s="260"/>
    </row>
    <row r="7" s="1" customFormat="1" ht="15" customHeight="1">
      <c r="B7" s="263"/>
      <c r="C7" s="262" t="s">
        <v>895</v>
      </c>
      <c r="D7" s="262"/>
      <c r="E7" s="262"/>
      <c r="F7" s="262"/>
      <c r="G7" s="262"/>
      <c r="H7" s="262"/>
      <c r="I7" s="262"/>
      <c r="J7" s="262"/>
      <c r="K7" s="260"/>
    </row>
    <row r="8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="1" customFormat="1" ht="15" customHeight="1">
      <c r="B9" s="263"/>
      <c r="C9" s="262" t="s">
        <v>896</v>
      </c>
      <c r="D9" s="262"/>
      <c r="E9" s="262"/>
      <c r="F9" s="262"/>
      <c r="G9" s="262"/>
      <c r="H9" s="262"/>
      <c r="I9" s="262"/>
      <c r="J9" s="262"/>
      <c r="K9" s="260"/>
    </row>
    <row r="10" s="1" customFormat="1" ht="15" customHeight="1">
      <c r="B10" s="263"/>
      <c r="C10" s="262"/>
      <c r="D10" s="262" t="s">
        <v>897</v>
      </c>
      <c r="E10" s="262"/>
      <c r="F10" s="262"/>
      <c r="G10" s="262"/>
      <c r="H10" s="262"/>
      <c r="I10" s="262"/>
      <c r="J10" s="262"/>
      <c r="K10" s="260"/>
    </row>
    <row r="11" s="1" customFormat="1" ht="15" customHeight="1">
      <c r="B11" s="263"/>
      <c r="C11" s="264"/>
      <c r="D11" s="262" t="s">
        <v>898</v>
      </c>
      <c r="E11" s="262"/>
      <c r="F11" s="262"/>
      <c r="G11" s="262"/>
      <c r="H11" s="262"/>
      <c r="I11" s="262"/>
      <c r="J11" s="262"/>
      <c r="K11" s="260"/>
    </row>
    <row r="12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="1" customFormat="1" ht="15" customHeight="1">
      <c r="B13" s="263"/>
      <c r="C13" s="264"/>
      <c r="D13" s="265" t="s">
        <v>899</v>
      </c>
      <c r="E13" s="262"/>
      <c r="F13" s="262"/>
      <c r="G13" s="262"/>
      <c r="H13" s="262"/>
      <c r="I13" s="262"/>
      <c r="J13" s="262"/>
      <c r="K13" s="260"/>
    </row>
    <row r="14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="1" customFormat="1" ht="15" customHeight="1">
      <c r="B15" s="263"/>
      <c r="C15" s="264"/>
      <c r="D15" s="262" t="s">
        <v>900</v>
      </c>
      <c r="E15" s="262"/>
      <c r="F15" s="262"/>
      <c r="G15" s="262"/>
      <c r="H15" s="262"/>
      <c r="I15" s="262"/>
      <c r="J15" s="262"/>
      <c r="K15" s="260"/>
    </row>
    <row r="16" s="1" customFormat="1" ht="15" customHeight="1">
      <c r="B16" s="263"/>
      <c r="C16" s="264"/>
      <c r="D16" s="262" t="s">
        <v>901</v>
      </c>
      <c r="E16" s="262"/>
      <c r="F16" s="262"/>
      <c r="G16" s="262"/>
      <c r="H16" s="262"/>
      <c r="I16" s="262"/>
      <c r="J16" s="262"/>
      <c r="K16" s="260"/>
    </row>
    <row r="17" s="1" customFormat="1" ht="15" customHeight="1">
      <c r="B17" s="263"/>
      <c r="C17" s="264"/>
      <c r="D17" s="262" t="s">
        <v>902</v>
      </c>
      <c r="E17" s="262"/>
      <c r="F17" s="262"/>
      <c r="G17" s="262"/>
      <c r="H17" s="262"/>
      <c r="I17" s="262"/>
      <c r="J17" s="262"/>
      <c r="K17" s="260"/>
    </row>
    <row r="18" s="1" customFormat="1" ht="15" customHeight="1">
      <c r="B18" s="263"/>
      <c r="C18" s="264"/>
      <c r="D18" s="264"/>
      <c r="E18" s="266" t="s">
        <v>89</v>
      </c>
      <c r="F18" s="262" t="s">
        <v>903</v>
      </c>
      <c r="G18" s="262"/>
      <c r="H18" s="262"/>
      <c r="I18" s="262"/>
      <c r="J18" s="262"/>
      <c r="K18" s="260"/>
    </row>
    <row r="19" s="1" customFormat="1" ht="15" customHeight="1">
      <c r="B19" s="263"/>
      <c r="C19" s="264"/>
      <c r="D19" s="264"/>
      <c r="E19" s="266" t="s">
        <v>904</v>
      </c>
      <c r="F19" s="262" t="s">
        <v>905</v>
      </c>
      <c r="G19" s="262"/>
      <c r="H19" s="262"/>
      <c r="I19" s="262"/>
      <c r="J19" s="262"/>
      <c r="K19" s="260"/>
    </row>
    <row r="20" s="1" customFormat="1" ht="15" customHeight="1">
      <c r="B20" s="263"/>
      <c r="C20" s="264"/>
      <c r="D20" s="264"/>
      <c r="E20" s="266" t="s">
        <v>80</v>
      </c>
      <c r="F20" s="262" t="s">
        <v>906</v>
      </c>
      <c r="G20" s="262"/>
      <c r="H20" s="262"/>
      <c r="I20" s="262"/>
      <c r="J20" s="262"/>
      <c r="K20" s="260"/>
    </row>
    <row r="21" s="1" customFormat="1" ht="15" customHeight="1">
      <c r="B21" s="263"/>
      <c r="C21" s="264"/>
      <c r="D21" s="264"/>
      <c r="E21" s="266" t="s">
        <v>93</v>
      </c>
      <c r="F21" s="262" t="s">
        <v>907</v>
      </c>
      <c r="G21" s="262"/>
      <c r="H21" s="262"/>
      <c r="I21" s="262"/>
      <c r="J21" s="262"/>
      <c r="K21" s="260"/>
    </row>
    <row r="22" s="1" customFormat="1" ht="15" customHeight="1">
      <c r="B22" s="263"/>
      <c r="C22" s="264"/>
      <c r="D22" s="264"/>
      <c r="E22" s="266" t="s">
        <v>601</v>
      </c>
      <c r="F22" s="262" t="s">
        <v>602</v>
      </c>
      <c r="G22" s="262"/>
      <c r="H22" s="262"/>
      <c r="I22" s="262"/>
      <c r="J22" s="262"/>
      <c r="K22" s="260"/>
    </row>
    <row r="23" s="1" customFormat="1" ht="15" customHeight="1">
      <c r="B23" s="263"/>
      <c r="C23" s="264"/>
      <c r="D23" s="264"/>
      <c r="E23" s="266" t="s">
        <v>908</v>
      </c>
      <c r="F23" s="262" t="s">
        <v>909</v>
      </c>
      <c r="G23" s="262"/>
      <c r="H23" s="262"/>
      <c r="I23" s="262"/>
      <c r="J23" s="262"/>
      <c r="K23" s="260"/>
    </row>
    <row r="24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="1" customFormat="1" ht="15" customHeight="1">
      <c r="B25" s="263"/>
      <c r="C25" s="262" t="s">
        <v>910</v>
      </c>
      <c r="D25" s="262"/>
      <c r="E25" s="262"/>
      <c r="F25" s="262"/>
      <c r="G25" s="262"/>
      <c r="H25" s="262"/>
      <c r="I25" s="262"/>
      <c r="J25" s="262"/>
      <c r="K25" s="260"/>
    </row>
    <row r="26" s="1" customFormat="1" ht="15" customHeight="1">
      <c r="B26" s="263"/>
      <c r="C26" s="262" t="s">
        <v>911</v>
      </c>
      <c r="D26" s="262"/>
      <c r="E26" s="262"/>
      <c r="F26" s="262"/>
      <c r="G26" s="262"/>
      <c r="H26" s="262"/>
      <c r="I26" s="262"/>
      <c r="J26" s="262"/>
      <c r="K26" s="260"/>
    </row>
    <row r="27" s="1" customFormat="1" ht="15" customHeight="1">
      <c r="B27" s="263"/>
      <c r="C27" s="262"/>
      <c r="D27" s="262" t="s">
        <v>912</v>
      </c>
      <c r="E27" s="262"/>
      <c r="F27" s="262"/>
      <c r="G27" s="262"/>
      <c r="H27" s="262"/>
      <c r="I27" s="262"/>
      <c r="J27" s="262"/>
      <c r="K27" s="260"/>
    </row>
    <row r="28" s="1" customFormat="1" ht="15" customHeight="1">
      <c r="B28" s="263"/>
      <c r="C28" s="264"/>
      <c r="D28" s="262" t="s">
        <v>913</v>
      </c>
      <c r="E28" s="262"/>
      <c r="F28" s="262"/>
      <c r="G28" s="262"/>
      <c r="H28" s="262"/>
      <c r="I28" s="262"/>
      <c r="J28" s="262"/>
      <c r="K28" s="260"/>
    </row>
    <row r="29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="1" customFormat="1" ht="15" customHeight="1">
      <c r="B30" s="263"/>
      <c r="C30" s="264"/>
      <c r="D30" s="262" t="s">
        <v>914</v>
      </c>
      <c r="E30" s="262"/>
      <c r="F30" s="262"/>
      <c r="G30" s="262"/>
      <c r="H30" s="262"/>
      <c r="I30" s="262"/>
      <c r="J30" s="262"/>
      <c r="K30" s="260"/>
    </row>
    <row r="31" s="1" customFormat="1" ht="15" customHeight="1">
      <c r="B31" s="263"/>
      <c r="C31" s="264"/>
      <c r="D31" s="262" t="s">
        <v>915</v>
      </c>
      <c r="E31" s="262"/>
      <c r="F31" s="262"/>
      <c r="G31" s="262"/>
      <c r="H31" s="262"/>
      <c r="I31" s="262"/>
      <c r="J31" s="262"/>
      <c r="K31" s="260"/>
    </row>
    <row r="32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="1" customFormat="1" ht="15" customHeight="1">
      <c r="B33" s="263"/>
      <c r="C33" s="264"/>
      <c r="D33" s="262" t="s">
        <v>916</v>
      </c>
      <c r="E33" s="262"/>
      <c r="F33" s="262"/>
      <c r="G33" s="262"/>
      <c r="H33" s="262"/>
      <c r="I33" s="262"/>
      <c r="J33" s="262"/>
      <c r="K33" s="260"/>
    </row>
    <row r="34" s="1" customFormat="1" ht="15" customHeight="1">
      <c r="B34" s="263"/>
      <c r="C34" s="264"/>
      <c r="D34" s="262" t="s">
        <v>917</v>
      </c>
      <c r="E34" s="262"/>
      <c r="F34" s="262"/>
      <c r="G34" s="262"/>
      <c r="H34" s="262"/>
      <c r="I34" s="262"/>
      <c r="J34" s="262"/>
      <c r="K34" s="260"/>
    </row>
    <row r="35" s="1" customFormat="1" ht="15" customHeight="1">
      <c r="B35" s="263"/>
      <c r="C35" s="264"/>
      <c r="D35" s="262" t="s">
        <v>918</v>
      </c>
      <c r="E35" s="262"/>
      <c r="F35" s="262"/>
      <c r="G35" s="262"/>
      <c r="H35" s="262"/>
      <c r="I35" s="262"/>
      <c r="J35" s="262"/>
      <c r="K35" s="260"/>
    </row>
    <row r="36" s="1" customFormat="1" ht="15" customHeight="1">
      <c r="B36" s="263"/>
      <c r="C36" s="264"/>
      <c r="D36" s="262"/>
      <c r="E36" s="265" t="s">
        <v>113</v>
      </c>
      <c r="F36" s="262"/>
      <c r="G36" s="262" t="s">
        <v>919</v>
      </c>
      <c r="H36" s="262"/>
      <c r="I36" s="262"/>
      <c r="J36" s="262"/>
      <c r="K36" s="260"/>
    </row>
    <row r="37" s="1" customFormat="1" ht="30.75" customHeight="1">
      <c r="B37" s="263"/>
      <c r="C37" s="264"/>
      <c r="D37" s="262"/>
      <c r="E37" s="265" t="s">
        <v>920</v>
      </c>
      <c r="F37" s="262"/>
      <c r="G37" s="262" t="s">
        <v>921</v>
      </c>
      <c r="H37" s="262"/>
      <c r="I37" s="262"/>
      <c r="J37" s="262"/>
      <c r="K37" s="260"/>
    </row>
    <row r="38" s="1" customFormat="1" ht="15" customHeight="1">
      <c r="B38" s="263"/>
      <c r="C38" s="264"/>
      <c r="D38" s="262"/>
      <c r="E38" s="265" t="s">
        <v>54</v>
      </c>
      <c r="F38" s="262"/>
      <c r="G38" s="262" t="s">
        <v>922</v>
      </c>
      <c r="H38" s="262"/>
      <c r="I38" s="262"/>
      <c r="J38" s="262"/>
      <c r="K38" s="260"/>
    </row>
    <row r="39" s="1" customFormat="1" ht="15" customHeight="1">
      <c r="B39" s="263"/>
      <c r="C39" s="264"/>
      <c r="D39" s="262"/>
      <c r="E39" s="265" t="s">
        <v>55</v>
      </c>
      <c r="F39" s="262"/>
      <c r="G39" s="262" t="s">
        <v>923</v>
      </c>
      <c r="H39" s="262"/>
      <c r="I39" s="262"/>
      <c r="J39" s="262"/>
      <c r="K39" s="260"/>
    </row>
    <row r="40" s="1" customFormat="1" ht="15" customHeight="1">
      <c r="B40" s="263"/>
      <c r="C40" s="264"/>
      <c r="D40" s="262"/>
      <c r="E40" s="265" t="s">
        <v>114</v>
      </c>
      <c r="F40" s="262"/>
      <c r="G40" s="262" t="s">
        <v>924</v>
      </c>
      <c r="H40" s="262"/>
      <c r="I40" s="262"/>
      <c r="J40" s="262"/>
      <c r="K40" s="260"/>
    </row>
    <row r="41" s="1" customFormat="1" ht="15" customHeight="1">
      <c r="B41" s="263"/>
      <c r="C41" s="264"/>
      <c r="D41" s="262"/>
      <c r="E41" s="265" t="s">
        <v>115</v>
      </c>
      <c r="F41" s="262"/>
      <c r="G41" s="262" t="s">
        <v>925</v>
      </c>
      <c r="H41" s="262"/>
      <c r="I41" s="262"/>
      <c r="J41" s="262"/>
      <c r="K41" s="260"/>
    </row>
    <row r="42" s="1" customFormat="1" ht="15" customHeight="1">
      <c r="B42" s="263"/>
      <c r="C42" s="264"/>
      <c r="D42" s="262"/>
      <c r="E42" s="265" t="s">
        <v>926</v>
      </c>
      <c r="F42" s="262"/>
      <c r="G42" s="262" t="s">
        <v>927</v>
      </c>
      <c r="H42" s="262"/>
      <c r="I42" s="262"/>
      <c r="J42" s="262"/>
      <c r="K42" s="260"/>
    </row>
    <row r="43" s="1" customFormat="1" ht="15" customHeight="1">
      <c r="B43" s="263"/>
      <c r="C43" s="264"/>
      <c r="D43" s="262"/>
      <c r="E43" s="265"/>
      <c r="F43" s="262"/>
      <c r="G43" s="262" t="s">
        <v>928</v>
      </c>
      <c r="H43" s="262"/>
      <c r="I43" s="262"/>
      <c r="J43" s="262"/>
      <c r="K43" s="260"/>
    </row>
    <row r="44" s="1" customFormat="1" ht="15" customHeight="1">
      <c r="B44" s="263"/>
      <c r="C44" s="264"/>
      <c r="D44" s="262"/>
      <c r="E44" s="265" t="s">
        <v>929</v>
      </c>
      <c r="F44" s="262"/>
      <c r="G44" s="262" t="s">
        <v>930</v>
      </c>
      <c r="H44" s="262"/>
      <c r="I44" s="262"/>
      <c r="J44" s="262"/>
      <c r="K44" s="260"/>
    </row>
    <row r="45" s="1" customFormat="1" ht="15" customHeight="1">
      <c r="B45" s="263"/>
      <c r="C45" s="264"/>
      <c r="D45" s="262"/>
      <c r="E45" s="265" t="s">
        <v>117</v>
      </c>
      <c r="F45" s="262"/>
      <c r="G45" s="262" t="s">
        <v>931</v>
      </c>
      <c r="H45" s="262"/>
      <c r="I45" s="262"/>
      <c r="J45" s="262"/>
      <c r="K45" s="260"/>
    </row>
    <row r="46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="1" customFormat="1" ht="15" customHeight="1">
      <c r="B47" s="263"/>
      <c r="C47" s="264"/>
      <c r="D47" s="262" t="s">
        <v>932</v>
      </c>
      <c r="E47" s="262"/>
      <c r="F47" s="262"/>
      <c r="G47" s="262"/>
      <c r="H47" s="262"/>
      <c r="I47" s="262"/>
      <c r="J47" s="262"/>
      <c r="K47" s="260"/>
    </row>
    <row r="48" s="1" customFormat="1" ht="15" customHeight="1">
      <c r="B48" s="263"/>
      <c r="C48" s="264"/>
      <c r="D48" s="264"/>
      <c r="E48" s="262" t="s">
        <v>933</v>
      </c>
      <c r="F48" s="262"/>
      <c r="G48" s="262"/>
      <c r="H48" s="262"/>
      <c r="I48" s="262"/>
      <c r="J48" s="262"/>
      <c r="K48" s="260"/>
    </row>
    <row r="49" s="1" customFormat="1" ht="15" customHeight="1">
      <c r="B49" s="263"/>
      <c r="C49" s="264"/>
      <c r="D49" s="264"/>
      <c r="E49" s="262" t="s">
        <v>934</v>
      </c>
      <c r="F49" s="262"/>
      <c r="G49" s="262"/>
      <c r="H49" s="262"/>
      <c r="I49" s="262"/>
      <c r="J49" s="262"/>
      <c r="K49" s="260"/>
    </row>
    <row r="50" s="1" customFormat="1" ht="15" customHeight="1">
      <c r="B50" s="263"/>
      <c r="C50" s="264"/>
      <c r="D50" s="264"/>
      <c r="E50" s="262" t="s">
        <v>935</v>
      </c>
      <c r="F50" s="262"/>
      <c r="G50" s="262"/>
      <c r="H50" s="262"/>
      <c r="I50" s="262"/>
      <c r="J50" s="262"/>
      <c r="K50" s="260"/>
    </row>
    <row r="51" s="1" customFormat="1" ht="15" customHeight="1">
      <c r="B51" s="263"/>
      <c r="C51" s="264"/>
      <c r="D51" s="262" t="s">
        <v>936</v>
      </c>
      <c r="E51" s="262"/>
      <c r="F51" s="262"/>
      <c r="G51" s="262"/>
      <c r="H51" s="262"/>
      <c r="I51" s="262"/>
      <c r="J51" s="262"/>
      <c r="K51" s="260"/>
    </row>
    <row r="52" s="1" customFormat="1" ht="25.5" customHeight="1">
      <c r="B52" s="258"/>
      <c r="C52" s="259" t="s">
        <v>937</v>
      </c>
      <c r="D52" s="259"/>
      <c r="E52" s="259"/>
      <c r="F52" s="259"/>
      <c r="G52" s="259"/>
      <c r="H52" s="259"/>
      <c r="I52" s="259"/>
      <c r="J52" s="259"/>
      <c r="K52" s="260"/>
    </row>
    <row r="53" s="1" customFormat="1" ht="5.25" customHeight="1">
      <c r="B53" s="258"/>
      <c r="C53" s="261"/>
      <c r="D53" s="261"/>
      <c r="E53" s="261"/>
      <c r="F53" s="261"/>
      <c r="G53" s="261"/>
      <c r="H53" s="261"/>
      <c r="I53" s="261"/>
      <c r="J53" s="261"/>
      <c r="K53" s="260"/>
    </row>
    <row r="54" s="1" customFormat="1" ht="15" customHeight="1">
      <c r="B54" s="258"/>
      <c r="C54" s="262" t="s">
        <v>938</v>
      </c>
      <c r="D54" s="262"/>
      <c r="E54" s="262"/>
      <c r="F54" s="262"/>
      <c r="G54" s="262"/>
      <c r="H54" s="262"/>
      <c r="I54" s="262"/>
      <c r="J54" s="262"/>
      <c r="K54" s="260"/>
    </row>
    <row r="55" s="1" customFormat="1" ht="15" customHeight="1">
      <c r="B55" s="258"/>
      <c r="C55" s="262" t="s">
        <v>939</v>
      </c>
      <c r="D55" s="262"/>
      <c r="E55" s="262"/>
      <c r="F55" s="262"/>
      <c r="G55" s="262"/>
      <c r="H55" s="262"/>
      <c r="I55" s="262"/>
      <c r="J55" s="262"/>
      <c r="K55" s="260"/>
    </row>
    <row r="56" s="1" customFormat="1" ht="12.75" customHeight="1">
      <c r="B56" s="258"/>
      <c r="C56" s="262"/>
      <c r="D56" s="262"/>
      <c r="E56" s="262"/>
      <c r="F56" s="262"/>
      <c r="G56" s="262"/>
      <c r="H56" s="262"/>
      <c r="I56" s="262"/>
      <c r="J56" s="262"/>
      <c r="K56" s="260"/>
    </row>
    <row r="57" s="1" customFormat="1" ht="15" customHeight="1">
      <c r="B57" s="258"/>
      <c r="C57" s="262" t="s">
        <v>940</v>
      </c>
      <c r="D57" s="262"/>
      <c r="E57" s="262"/>
      <c r="F57" s="262"/>
      <c r="G57" s="262"/>
      <c r="H57" s="262"/>
      <c r="I57" s="262"/>
      <c r="J57" s="262"/>
      <c r="K57" s="260"/>
    </row>
    <row r="58" s="1" customFormat="1" ht="15" customHeight="1">
      <c r="B58" s="258"/>
      <c r="C58" s="264"/>
      <c r="D58" s="262" t="s">
        <v>941</v>
      </c>
      <c r="E58" s="262"/>
      <c r="F58" s="262"/>
      <c r="G58" s="262"/>
      <c r="H58" s="262"/>
      <c r="I58" s="262"/>
      <c r="J58" s="262"/>
      <c r="K58" s="260"/>
    </row>
    <row r="59" s="1" customFormat="1" ht="15" customHeight="1">
      <c r="B59" s="258"/>
      <c r="C59" s="264"/>
      <c r="D59" s="262" t="s">
        <v>942</v>
      </c>
      <c r="E59" s="262"/>
      <c r="F59" s="262"/>
      <c r="G59" s="262"/>
      <c r="H59" s="262"/>
      <c r="I59" s="262"/>
      <c r="J59" s="262"/>
      <c r="K59" s="260"/>
    </row>
    <row r="60" s="1" customFormat="1" ht="15" customHeight="1">
      <c r="B60" s="258"/>
      <c r="C60" s="264"/>
      <c r="D60" s="262" t="s">
        <v>943</v>
      </c>
      <c r="E60" s="262"/>
      <c r="F60" s="262"/>
      <c r="G60" s="262"/>
      <c r="H60" s="262"/>
      <c r="I60" s="262"/>
      <c r="J60" s="262"/>
      <c r="K60" s="260"/>
    </row>
    <row r="61" s="1" customFormat="1" ht="15" customHeight="1">
      <c r="B61" s="258"/>
      <c r="C61" s="264"/>
      <c r="D61" s="262" t="s">
        <v>944</v>
      </c>
      <c r="E61" s="262"/>
      <c r="F61" s="262"/>
      <c r="G61" s="262"/>
      <c r="H61" s="262"/>
      <c r="I61" s="262"/>
      <c r="J61" s="262"/>
      <c r="K61" s="260"/>
    </row>
    <row r="62" s="1" customFormat="1" ht="15" customHeight="1">
      <c r="B62" s="258"/>
      <c r="C62" s="264"/>
      <c r="D62" s="267" t="s">
        <v>945</v>
      </c>
      <c r="E62" s="267"/>
      <c r="F62" s="267"/>
      <c r="G62" s="267"/>
      <c r="H62" s="267"/>
      <c r="I62" s="267"/>
      <c r="J62" s="267"/>
      <c r="K62" s="260"/>
    </row>
    <row r="63" s="1" customFormat="1" ht="15" customHeight="1">
      <c r="B63" s="258"/>
      <c r="C63" s="264"/>
      <c r="D63" s="262" t="s">
        <v>946</v>
      </c>
      <c r="E63" s="262"/>
      <c r="F63" s="262"/>
      <c r="G63" s="262"/>
      <c r="H63" s="262"/>
      <c r="I63" s="262"/>
      <c r="J63" s="262"/>
      <c r="K63" s="260"/>
    </row>
    <row r="64" s="1" customFormat="1" ht="12.75" customHeight="1">
      <c r="B64" s="258"/>
      <c r="C64" s="264"/>
      <c r="D64" s="264"/>
      <c r="E64" s="268"/>
      <c r="F64" s="264"/>
      <c r="G64" s="264"/>
      <c r="H64" s="264"/>
      <c r="I64" s="264"/>
      <c r="J64" s="264"/>
      <c r="K64" s="260"/>
    </row>
    <row r="65" s="1" customFormat="1" ht="15" customHeight="1">
      <c r="B65" s="258"/>
      <c r="C65" s="264"/>
      <c r="D65" s="262" t="s">
        <v>947</v>
      </c>
      <c r="E65" s="262"/>
      <c r="F65" s="262"/>
      <c r="G65" s="262"/>
      <c r="H65" s="262"/>
      <c r="I65" s="262"/>
      <c r="J65" s="262"/>
      <c r="K65" s="260"/>
    </row>
    <row r="66" s="1" customFormat="1" ht="15" customHeight="1">
      <c r="B66" s="258"/>
      <c r="C66" s="264"/>
      <c r="D66" s="267" t="s">
        <v>948</v>
      </c>
      <c r="E66" s="267"/>
      <c r="F66" s="267"/>
      <c r="G66" s="267"/>
      <c r="H66" s="267"/>
      <c r="I66" s="267"/>
      <c r="J66" s="267"/>
      <c r="K66" s="260"/>
    </row>
    <row r="67" s="1" customFormat="1" ht="15" customHeight="1">
      <c r="B67" s="258"/>
      <c r="C67" s="264"/>
      <c r="D67" s="262" t="s">
        <v>949</v>
      </c>
      <c r="E67" s="262"/>
      <c r="F67" s="262"/>
      <c r="G67" s="262"/>
      <c r="H67" s="262"/>
      <c r="I67" s="262"/>
      <c r="J67" s="262"/>
      <c r="K67" s="260"/>
    </row>
    <row r="68" s="1" customFormat="1" ht="15" customHeight="1">
      <c r="B68" s="258"/>
      <c r="C68" s="264"/>
      <c r="D68" s="262" t="s">
        <v>950</v>
      </c>
      <c r="E68" s="262"/>
      <c r="F68" s="262"/>
      <c r="G68" s="262"/>
      <c r="H68" s="262"/>
      <c r="I68" s="262"/>
      <c r="J68" s="262"/>
      <c r="K68" s="260"/>
    </row>
    <row r="69" s="1" customFormat="1" ht="15" customHeight="1">
      <c r="B69" s="258"/>
      <c r="C69" s="264"/>
      <c r="D69" s="262" t="s">
        <v>951</v>
      </c>
      <c r="E69" s="262"/>
      <c r="F69" s="262"/>
      <c r="G69" s="262"/>
      <c r="H69" s="262"/>
      <c r="I69" s="262"/>
      <c r="J69" s="262"/>
      <c r="K69" s="260"/>
    </row>
    <row r="70" s="1" customFormat="1" ht="15" customHeight="1">
      <c r="B70" s="258"/>
      <c r="C70" s="264"/>
      <c r="D70" s="262" t="s">
        <v>952</v>
      </c>
      <c r="E70" s="262"/>
      <c r="F70" s="262"/>
      <c r="G70" s="262"/>
      <c r="H70" s="262"/>
      <c r="I70" s="262"/>
      <c r="J70" s="262"/>
      <c r="K70" s="260"/>
    </row>
    <row r="7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="1" customFormat="1" ht="45" customHeight="1">
      <c r="B75" s="277"/>
      <c r="C75" s="278" t="s">
        <v>953</v>
      </c>
      <c r="D75" s="278"/>
      <c r="E75" s="278"/>
      <c r="F75" s="278"/>
      <c r="G75" s="278"/>
      <c r="H75" s="278"/>
      <c r="I75" s="278"/>
      <c r="J75" s="278"/>
      <c r="K75" s="279"/>
    </row>
    <row r="76" s="1" customFormat="1" ht="17.25" customHeight="1">
      <c r="B76" s="277"/>
      <c r="C76" s="280" t="s">
        <v>954</v>
      </c>
      <c r="D76" s="280"/>
      <c r="E76" s="280"/>
      <c r="F76" s="280" t="s">
        <v>955</v>
      </c>
      <c r="G76" s="281"/>
      <c r="H76" s="280" t="s">
        <v>55</v>
      </c>
      <c r="I76" s="280" t="s">
        <v>58</v>
      </c>
      <c r="J76" s="280" t="s">
        <v>956</v>
      </c>
      <c r="K76" s="279"/>
    </row>
    <row r="77" s="1" customFormat="1" ht="17.25" customHeight="1">
      <c r="B77" s="277"/>
      <c r="C77" s="282" t="s">
        <v>957</v>
      </c>
      <c r="D77" s="282"/>
      <c r="E77" s="282"/>
      <c r="F77" s="283" t="s">
        <v>958</v>
      </c>
      <c r="G77" s="284"/>
      <c r="H77" s="282"/>
      <c r="I77" s="282"/>
      <c r="J77" s="282" t="s">
        <v>959</v>
      </c>
      <c r="K77" s="279"/>
    </row>
    <row r="78" s="1" customFormat="1" ht="5.25" customHeight="1">
      <c r="B78" s="277"/>
      <c r="C78" s="285"/>
      <c r="D78" s="285"/>
      <c r="E78" s="285"/>
      <c r="F78" s="285"/>
      <c r="G78" s="286"/>
      <c r="H78" s="285"/>
      <c r="I78" s="285"/>
      <c r="J78" s="285"/>
      <c r="K78" s="279"/>
    </row>
    <row r="79" s="1" customFormat="1" ht="15" customHeight="1">
      <c r="B79" s="277"/>
      <c r="C79" s="265" t="s">
        <v>54</v>
      </c>
      <c r="D79" s="285"/>
      <c r="E79" s="285"/>
      <c r="F79" s="287" t="s">
        <v>960</v>
      </c>
      <c r="G79" s="286"/>
      <c r="H79" s="265" t="s">
        <v>961</v>
      </c>
      <c r="I79" s="265" t="s">
        <v>962</v>
      </c>
      <c r="J79" s="265">
        <v>20</v>
      </c>
      <c r="K79" s="279"/>
    </row>
    <row r="80" s="1" customFormat="1" ht="15" customHeight="1">
      <c r="B80" s="277"/>
      <c r="C80" s="265" t="s">
        <v>963</v>
      </c>
      <c r="D80" s="265"/>
      <c r="E80" s="265"/>
      <c r="F80" s="287" t="s">
        <v>960</v>
      </c>
      <c r="G80" s="286"/>
      <c r="H80" s="265" t="s">
        <v>964</v>
      </c>
      <c r="I80" s="265" t="s">
        <v>962</v>
      </c>
      <c r="J80" s="265">
        <v>120</v>
      </c>
      <c r="K80" s="279"/>
    </row>
    <row r="81" s="1" customFormat="1" ht="15" customHeight="1">
      <c r="B81" s="288"/>
      <c r="C81" s="265" t="s">
        <v>965</v>
      </c>
      <c r="D81" s="265"/>
      <c r="E81" s="265"/>
      <c r="F81" s="287" t="s">
        <v>966</v>
      </c>
      <c r="G81" s="286"/>
      <c r="H81" s="265" t="s">
        <v>967</v>
      </c>
      <c r="I81" s="265" t="s">
        <v>962</v>
      </c>
      <c r="J81" s="265">
        <v>50</v>
      </c>
      <c r="K81" s="279"/>
    </row>
    <row r="82" s="1" customFormat="1" ht="15" customHeight="1">
      <c r="B82" s="288"/>
      <c r="C82" s="265" t="s">
        <v>968</v>
      </c>
      <c r="D82" s="265"/>
      <c r="E82" s="265"/>
      <c r="F82" s="287" t="s">
        <v>960</v>
      </c>
      <c r="G82" s="286"/>
      <c r="H82" s="265" t="s">
        <v>969</v>
      </c>
      <c r="I82" s="265" t="s">
        <v>970</v>
      </c>
      <c r="J82" s="265"/>
      <c r="K82" s="279"/>
    </row>
    <row r="83" s="1" customFormat="1" ht="15" customHeight="1">
      <c r="B83" s="288"/>
      <c r="C83" s="289" t="s">
        <v>971</v>
      </c>
      <c r="D83" s="289"/>
      <c r="E83" s="289"/>
      <c r="F83" s="290" t="s">
        <v>966</v>
      </c>
      <c r="G83" s="289"/>
      <c r="H83" s="289" t="s">
        <v>972</v>
      </c>
      <c r="I83" s="289" t="s">
        <v>962</v>
      </c>
      <c r="J83" s="289">
        <v>15</v>
      </c>
      <c r="K83" s="279"/>
    </row>
    <row r="84" s="1" customFormat="1" ht="15" customHeight="1">
      <c r="B84" s="288"/>
      <c r="C84" s="289" t="s">
        <v>973</v>
      </c>
      <c r="D84" s="289"/>
      <c r="E84" s="289"/>
      <c r="F84" s="290" t="s">
        <v>966</v>
      </c>
      <c r="G84" s="289"/>
      <c r="H84" s="289" t="s">
        <v>974</v>
      </c>
      <c r="I84" s="289" t="s">
        <v>962</v>
      </c>
      <c r="J84" s="289">
        <v>15</v>
      </c>
      <c r="K84" s="279"/>
    </row>
    <row r="85" s="1" customFormat="1" ht="15" customHeight="1">
      <c r="B85" s="288"/>
      <c r="C85" s="289" t="s">
        <v>975</v>
      </c>
      <c r="D85" s="289"/>
      <c r="E85" s="289"/>
      <c r="F85" s="290" t="s">
        <v>966</v>
      </c>
      <c r="G85" s="289"/>
      <c r="H85" s="289" t="s">
        <v>976</v>
      </c>
      <c r="I85" s="289" t="s">
        <v>962</v>
      </c>
      <c r="J85" s="289">
        <v>20</v>
      </c>
      <c r="K85" s="279"/>
    </row>
    <row r="86" s="1" customFormat="1" ht="15" customHeight="1">
      <c r="B86" s="288"/>
      <c r="C86" s="289" t="s">
        <v>977</v>
      </c>
      <c r="D86" s="289"/>
      <c r="E86" s="289"/>
      <c r="F86" s="290" t="s">
        <v>966</v>
      </c>
      <c r="G86" s="289"/>
      <c r="H86" s="289" t="s">
        <v>978</v>
      </c>
      <c r="I86" s="289" t="s">
        <v>962</v>
      </c>
      <c r="J86" s="289">
        <v>20</v>
      </c>
      <c r="K86" s="279"/>
    </row>
    <row r="87" s="1" customFormat="1" ht="15" customHeight="1">
      <c r="B87" s="288"/>
      <c r="C87" s="265" t="s">
        <v>979</v>
      </c>
      <c r="D87" s="265"/>
      <c r="E87" s="265"/>
      <c r="F87" s="287" t="s">
        <v>966</v>
      </c>
      <c r="G87" s="286"/>
      <c r="H87" s="265" t="s">
        <v>980</v>
      </c>
      <c r="I87" s="265" t="s">
        <v>962</v>
      </c>
      <c r="J87" s="265">
        <v>50</v>
      </c>
      <c r="K87" s="279"/>
    </row>
    <row r="88" s="1" customFormat="1" ht="15" customHeight="1">
      <c r="B88" s="288"/>
      <c r="C88" s="265" t="s">
        <v>981</v>
      </c>
      <c r="D88" s="265"/>
      <c r="E88" s="265"/>
      <c r="F88" s="287" t="s">
        <v>966</v>
      </c>
      <c r="G88" s="286"/>
      <c r="H88" s="265" t="s">
        <v>982</v>
      </c>
      <c r="I88" s="265" t="s">
        <v>962</v>
      </c>
      <c r="J88" s="265">
        <v>20</v>
      </c>
      <c r="K88" s="279"/>
    </row>
    <row r="89" s="1" customFormat="1" ht="15" customHeight="1">
      <c r="B89" s="288"/>
      <c r="C89" s="265" t="s">
        <v>983</v>
      </c>
      <c r="D89" s="265"/>
      <c r="E89" s="265"/>
      <c r="F89" s="287" t="s">
        <v>966</v>
      </c>
      <c r="G89" s="286"/>
      <c r="H89" s="265" t="s">
        <v>984</v>
      </c>
      <c r="I89" s="265" t="s">
        <v>962</v>
      </c>
      <c r="J89" s="265">
        <v>20</v>
      </c>
      <c r="K89" s="279"/>
    </row>
    <row r="90" s="1" customFormat="1" ht="15" customHeight="1">
      <c r="B90" s="288"/>
      <c r="C90" s="265" t="s">
        <v>985</v>
      </c>
      <c r="D90" s="265"/>
      <c r="E90" s="265"/>
      <c r="F90" s="287" t="s">
        <v>966</v>
      </c>
      <c r="G90" s="286"/>
      <c r="H90" s="265" t="s">
        <v>986</v>
      </c>
      <c r="I90" s="265" t="s">
        <v>962</v>
      </c>
      <c r="J90" s="265">
        <v>50</v>
      </c>
      <c r="K90" s="279"/>
    </row>
    <row r="91" s="1" customFormat="1" ht="15" customHeight="1">
      <c r="B91" s="288"/>
      <c r="C91" s="265" t="s">
        <v>987</v>
      </c>
      <c r="D91" s="265"/>
      <c r="E91" s="265"/>
      <c r="F91" s="287" t="s">
        <v>966</v>
      </c>
      <c r="G91" s="286"/>
      <c r="H91" s="265" t="s">
        <v>987</v>
      </c>
      <c r="I91" s="265" t="s">
        <v>962</v>
      </c>
      <c r="J91" s="265">
        <v>50</v>
      </c>
      <c r="K91" s="279"/>
    </row>
    <row r="92" s="1" customFormat="1" ht="15" customHeight="1">
      <c r="B92" s="288"/>
      <c r="C92" s="265" t="s">
        <v>988</v>
      </c>
      <c r="D92" s="265"/>
      <c r="E92" s="265"/>
      <c r="F92" s="287" t="s">
        <v>966</v>
      </c>
      <c r="G92" s="286"/>
      <c r="H92" s="265" t="s">
        <v>989</v>
      </c>
      <c r="I92" s="265" t="s">
        <v>962</v>
      </c>
      <c r="J92" s="265">
        <v>255</v>
      </c>
      <c r="K92" s="279"/>
    </row>
    <row r="93" s="1" customFormat="1" ht="15" customHeight="1">
      <c r="B93" s="288"/>
      <c r="C93" s="265" t="s">
        <v>990</v>
      </c>
      <c r="D93" s="265"/>
      <c r="E93" s="265"/>
      <c r="F93" s="287" t="s">
        <v>960</v>
      </c>
      <c r="G93" s="286"/>
      <c r="H93" s="265" t="s">
        <v>991</v>
      </c>
      <c r="I93" s="265" t="s">
        <v>992</v>
      </c>
      <c r="J93" s="265"/>
      <c r="K93" s="279"/>
    </row>
    <row r="94" s="1" customFormat="1" ht="15" customHeight="1">
      <c r="B94" s="288"/>
      <c r="C94" s="265" t="s">
        <v>993</v>
      </c>
      <c r="D94" s="265"/>
      <c r="E94" s="265"/>
      <c r="F94" s="287" t="s">
        <v>960</v>
      </c>
      <c r="G94" s="286"/>
      <c r="H94" s="265" t="s">
        <v>994</v>
      </c>
      <c r="I94" s="265" t="s">
        <v>995</v>
      </c>
      <c r="J94" s="265"/>
      <c r="K94" s="279"/>
    </row>
    <row r="95" s="1" customFormat="1" ht="15" customHeight="1">
      <c r="B95" s="288"/>
      <c r="C95" s="265" t="s">
        <v>996</v>
      </c>
      <c r="D95" s="265"/>
      <c r="E95" s="265"/>
      <c r="F95" s="287" t="s">
        <v>960</v>
      </c>
      <c r="G95" s="286"/>
      <c r="H95" s="265" t="s">
        <v>996</v>
      </c>
      <c r="I95" s="265" t="s">
        <v>995</v>
      </c>
      <c r="J95" s="265"/>
      <c r="K95" s="279"/>
    </row>
    <row r="96" s="1" customFormat="1" ht="15" customHeight="1">
      <c r="B96" s="288"/>
      <c r="C96" s="265" t="s">
        <v>39</v>
      </c>
      <c r="D96" s="265"/>
      <c r="E96" s="265"/>
      <c r="F96" s="287" t="s">
        <v>960</v>
      </c>
      <c r="G96" s="286"/>
      <c r="H96" s="265" t="s">
        <v>997</v>
      </c>
      <c r="I96" s="265" t="s">
        <v>995</v>
      </c>
      <c r="J96" s="265"/>
      <c r="K96" s="279"/>
    </row>
    <row r="97" s="1" customFormat="1" ht="15" customHeight="1">
      <c r="B97" s="288"/>
      <c r="C97" s="265" t="s">
        <v>49</v>
      </c>
      <c r="D97" s="265"/>
      <c r="E97" s="265"/>
      <c r="F97" s="287" t="s">
        <v>960</v>
      </c>
      <c r="G97" s="286"/>
      <c r="H97" s="265" t="s">
        <v>998</v>
      </c>
      <c r="I97" s="265" t="s">
        <v>995</v>
      </c>
      <c r="J97" s="265"/>
      <c r="K97" s="279"/>
    </row>
    <row r="98" s="1" customFormat="1" ht="15" customHeight="1">
      <c r="B98" s="291"/>
      <c r="C98" s="292"/>
      <c r="D98" s="292"/>
      <c r="E98" s="292"/>
      <c r="F98" s="292"/>
      <c r="G98" s="292"/>
      <c r="H98" s="292"/>
      <c r="I98" s="292"/>
      <c r="J98" s="292"/>
      <c r="K98" s="293"/>
    </row>
    <row r="99" s="1" customFormat="1" ht="18.7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4"/>
    </row>
    <row r="100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="1" customFormat="1" ht="45" customHeight="1">
      <c r="B102" s="277"/>
      <c r="C102" s="278" t="s">
        <v>999</v>
      </c>
      <c r="D102" s="278"/>
      <c r="E102" s="278"/>
      <c r="F102" s="278"/>
      <c r="G102" s="278"/>
      <c r="H102" s="278"/>
      <c r="I102" s="278"/>
      <c r="J102" s="278"/>
      <c r="K102" s="279"/>
    </row>
    <row r="103" s="1" customFormat="1" ht="17.25" customHeight="1">
      <c r="B103" s="277"/>
      <c r="C103" s="280" t="s">
        <v>954</v>
      </c>
      <c r="D103" s="280"/>
      <c r="E103" s="280"/>
      <c r="F103" s="280" t="s">
        <v>955</v>
      </c>
      <c r="G103" s="281"/>
      <c r="H103" s="280" t="s">
        <v>55</v>
      </c>
      <c r="I103" s="280" t="s">
        <v>58</v>
      </c>
      <c r="J103" s="280" t="s">
        <v>956</v>
      </c>
      <c r="K103" s="279"/>
    </row>
    <row r="104" s="1" customFormat="1" ht="17.25" customHeight="1">
      <c r="B104" s="277"/>
      <c r="C104" s="282" t="s">
        <v>957</v>
      </c>
      <c r="D104" s="282"/>
      <c r="E104" s="282"/>
      <c r="F104" s="283" t="s">
        <v>958</v>
      </c>
      <c r="G104" s="284"/>
      <c r="H104" s="282"/>
      <c r="I104" s="282"/>
      <c r="J104" s="282" t="s">
        <v>959</v>
      </c>
      <c r="K104" s="279"/>
    </row>
    <row r="105" s="1" customFormat="1" ht="5.25" customHeight="1">
      <c r="B105" s="277"/>
      <c r="C105" s="280"/>
      <c r="D105" s="280"/>
      <c r="E105" s="280"/>
      <c r="F105" s="280"/>
      <c r="G105" s="296"/>
      <c r="H105" s="280"/>
      <c r="I105" s="280"/>
      <c r="J105" s="280"/>
      <c r="K105" s="279"/>
    </row>
    <row r="106" s="1" customFormat="1" ht="15" customHeight="1">
      <c r="B106" s="277"/>
      <c r="C106" s="265" t="s">
        <v>54</v>
      </c>
      <c r="D106" s="285"/>
      <c r="E106" s="285"/>
      <c r="F106" s="287" t="s">
        <v>960</v>
      </c>
      <c r="G106" s="296"/>
      <c r="H106" s="265" t="s">
        <v>1000</v>
      </c>
      <c r="I106" s="265" t="s">
        <v>962</v>
      </c>
      <c r="J106" s="265">
        <v>20</v>
      </c>
      <c r="K106" s="279"/>
    </row>
    <row r="107" s="1" customFormat="1" ht="15" customHeight="1">
      <c r="B107" s="277"/>
      <c r="C107" s="265" t="s">
        <v>963</v>
      </c>
      <c r="D107" s="265"/>
      <c r="E107" s="265"/>
      <c r="F107" s="287" t="s">
        <v>960</v>
      </c>
      <c r="G107" s="265"/>
      <c r="H107" s="265" t="s">
        <v>1000</v>
      </c>
      <c r="I107" s="265" t="s">
        <v>962</v>
      </c>
      <c r="J107" s="265">
        <v>120</v>
      </c>
      <c r="K107" s="279"/>
    </row>
    <row r="108" s="1" customFormat="1" ht="15" customHeight="1">
      <c r="B108" s="288"/>
      <c r="C108" s="265" t="s">
        <v>965</v>
      </c>
      <c r="D108" s="265"/>
      <c r="E108" s="265"/>
      <c r="F108" s="287" t="s">
        <v>966</v>
      </c>
      <c r="G108" s="265"/>
      <c r="H108" s="265" t="s">
        <v>1000</v>
      </c>
      <c r="I108" s="265" t="s">
        <v>962</v>
      </c>
      <c r="J108" s="265">
        <v>50</v>
      </c>
      <c r="K108" s="279"/>
    </row>
    <row r="109" s="1" customFormat="1" ht="15" customHeight="1">
      <c r="B109" s="288"/>
      <c r="C109" s="265" t="s">
        <v>968</v>
      </c>
      <c r="D109" s="265"/>
      <c r="E109" s="265"/>
      <c r="F109" s="287" t="s">
        <v>960</v>
      </c>
      <c r="G109" s="265"/>
      <c r="H109" s="265" t="s">
        <v>1000</v>
      </c>
      <c r="I109" s="265" t="s">
        <v>970</v>
      </c>
      <c r="J109" s="265"/>
      <c r="K109" s="279"/>
    </row>
    <row r="110" s="1" customFormat="1" ht="15" customHeight="1">
      <c r="B110" s="288"/>
      <c r="C110" s="265" t="s">
        <v>979</v>
      </c>
      <c r="D110" s="265"/>
      <c r="E110" s="265"/>
      <c r="F110" s="287" t="s">
        <v>966</v>
      </c>
      <c r="G110" s="265"/>
      <c r="H110" s="265" t="s">
        <v>1000</v>
      </c>
      <c r="I110" s="265" t="s">
        <v>962</v>
      </c>
      <c r="J110" s="265">
        <v>50</v>
      </c>
      <c r="K110" s="279"/>
    </row>
    <row r="111" s="1" customFormat="1" ht="15" customHeight="1">
      <c r="B111" s="288"/>
      <c r="C111" s="265" t="s">
        <v>987</v>
      </c>
      <c r="D111" s="265"/>
      <c r="E111" s="265"/>
      <c r="F111" s="287" t="s">
        <v>966</v>
      </c>
      <c r="G111" s="265"/>
      <c r="H111" s="265" t="s">
        <v>1000</v>
      </c>
      <c r="I111" s="265" t="s">
        <v>962</v>
      </c>
      <c r="J111" s="265">
        <v>50</v>
      </c>
      <c r="K111" s="279"/>
    </row>
    <row r="112" s="1" customFormat="1" ht="15" customHeight="1">
      <c r="B112" s="288"/>
      <c r="C112" s="265" t="s">
        <v>985</v>
      </c>
      <c r="D112" s="265"/>
      <c r="E112" s="265"/>
      <c r="F112" s="287" t="s">
        <v>966</v>
      </c>
      <c r="G112" s="265"/>
      <c r="H112" s="265" t="s">
        <v>1000</v>
      </c>
      <c r="I112" s="265" t="s">
        <v>962</v>
      </c>
      <c r="J112" s="265">
        <v>50</v>
      </c>
      <c r="K112" s="279"/>
    </row>
    <row r="113" s="1" customFormat="1" ht="15" customHeight="1">
      <c r="B113" s="288"/>
      <c r="C113" s="265" t="s">
        <v>54</v>
      </c>
      <c r="D113" s="265"/>
      <c r="E113" s="265"/>
      <c r="F113" s="287" t="s">
        <v>960</v>
      </c>
      <c r="G113" s="265"/>
      <c r="H113" s="265" t="s">
        <v>1001</v>
      </c>
      <c r="I113" s="265" t="s">
        <v>962</v>
      </c>
      <c r="J113" s="265">
        <v>20</v>
      </c>
      <c r="K113" s="279"/>
    </row>
    <row r="114" s="1" customFormat="1" ht="15" customHeight="1">
      <c r="B114" s="288"/>
      <c r="C114" s="265" t="s">
        <v>1002</v>
      </c>
      <c r="D114" s="265"/>
      <c r="E114" s="265"/>
      <c r="F114" s="287" t="s">
        <v>960</v>
      </c>
      <c r="G114" s="265"/>
      <c r="H114" s="265" t="s">
        <v>1003</v>
      </c>
      <c r="I114" s="265" t="s">
        <v>962</v>
      </c>
      <c r="J114" s="265">
        <v>120</v>
      </c>
      <c r="K114" s="279"/>
    </row>
    <row r="115" s="1" customFormat="1" ht="15" customHeight="1">
      <c r="B115" s="288"/>
      <c r="C115" s="265" t="s">
        <v>39</v>
      </c>
      <c r="D115" s="265"/>
      <c r="E115" s="265"/>
      <c r="F115" s="287" t="s">
        <v>960</v>
      </c>
      <c r="G115" s="265"/>
      <c r="H115" s="265" t="s">
        <v>1004</v>
      </c>
      <c r="I115" s="265" t="s">
        <v>995</v>
      </c>
      <c r="J115" s="265"/>
      <c r="K115" s="279"/>
    </row>
    <row r="116" s="1" customFormat="1" ht="15" customHeight="1">
      <c r="B116" s="288"/>
      <c r="C116" s="265" t="s">
        <v>49</v>
      </c>
      <c r="D116" s="265"/>
      <c r="E116" s="265"/>
      <c r="F116" s="287" t="s">
        <v>960</v>
      </c>
      <c r="G116" s="265"/>
      <c r="H116" s="265" t="s">
        <v>1005</v>
      </c>
      <c r="I116" s="265" t="s">
        <v>995</v>
      </c>
      <c r="J116" s="265"/>
      <c r="K116" s="279"/>
    </row>
    <row r="117" s="1" customFormat="1" ht="15" customHeight="1">
      <c r="B117" s="288"/>
      <c r="C117" s="265" t="s">
        <v>58</v>
      </c>
      <c r="D117" s="265"/>
      <c r="E117" s="265"/>
      <c r="F117" s="287" t="s">
        <v>960</v>
      </c>
      <c r="G117" s="265"/>
      <c r="H117" s="265" t="s">
        <v>1006</v>
      </c>
      <c r="I117" s="265" t="s">
        <v>1007</v>
      </c>
      <c r="J117" s="265"/>
      <c r="K117" s="279"/>
    </row>
    <row r="118" s="1" customFormat="1" ht="15" customHeight="1">
      <c r="B118" s="291"/>
      <c r="C118" s="297"/>
      <c r="D118" s="297"/>
      <c r="E118" s="297"/>
      <c r="F118" s="297"/>
      <c r="G118" s="297"/>
      <c r="H118" s="297"/>
      <c r="I118" s="297"/>
      <c r="J118" s="297"/>
      <c r="K118" s="293"/>
    </row>
    <row r="119" s="1" customFormat="1" ht="18.75" customHeight="1">
      <c r="B119" s="298"/>
      <c r="C119" s="262"/>
      <c r="D119" s="262"/>
      <c r="E119" s="262"/>
      <c r="F119" s="299"/>
      <c r="G119" s="262"/>
      <c r="H119" s="262"/>
      <c r="I119" s="262"/>
      <c r="J119" s="262"/>
      <c r="K119" s="298"/>
    </row>
    <row r="120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6" t="s">
        <v>1008</v>
      </c>
      <c r="D122" s="256"/>
      <c r="E122" s="256"/>
      <c r="F122" s="256"/>
      <c r="G122" s="256"/>
      <c r="H122" s="256"/>
      <c r="I122" s="256"/>
      <c r="J122" s="256"/>
      <c r="K122" s="304"/>
    </row>
    <row r="123" s="1" customFormat="1" ht="17.25" customHeight="1">
      <c r="B123" s="305"/>
      <c r="C123" s="280" t="s">
        <v>954</v>
      </c>
      <c r="D123" s="280"/>
      <c r="E123" s="280"/>
      <c r="F123" s="280" t="s">
        <v>955</v>
      </c>
      <c r="G123" s="281"/>
      <c r="H123" s="280" t="s">
        <v>55</v>
      </c>
      <c r="I123" s="280" t="s">
        <v>58</v>
      </c>
      <c r="J123" s="280" t="s">
        <v>956</v>
      </c>
      <c r="K123" s="306"/>
    </row>
    <row r="124" s="1" customFormat="1" ht="17.25" customHeight="1">
      <c r="B124" s="305"/>
      <c r="C124" s="282" t="s">
        <v>957</v>
      </c>
      <c r="D124" s="282"/>
      <c r="E124" s="282"/>
      <c r="F124" s="283" t="s">
        <v>958</v>
      </c>
      <c r="G124" s="284"/>
      <c r="H124" s="282"/>
      <c r="I124" s="282"/>
      <c r="J124" s="282" t="s">
        <v>959</v>
      </c>
      <c r="K124" s="306"/>
    </row>
    <row r="125" s="1" customFormat="1" ht="5.25" customHeight="1">
      <c r="B125" s="307"/>
      <c r="C125" s="285"/>
      <c r="D125" s="285"/>
      <c r="E125" s="285"/>
      <c r="F125" s="285"/>
      <c r="G125" s="265"/>
      <c r="H125" s="285"/>
      <c r="I125" s="285"/>
      <c r="J125" s="285"/>
      <c r="K125" s="308"/>
    </row>
    <row r="126" s="1" customFormat="1" ht="15" customHeight="1">
      <c r="B126" s="307"/>
      <c r="C126" s="265" t="s">
        <v>963</v>
      </c>
      <c r="D126" s="285"/>
      <c r="E126" s="285"/>
      <c r="F126" s="287" t="s">
        <v>960</v>
      </c>
      <c r="G126" s="265"/>
      <c r="H126" s="265" t="s">
        <v>1000</v>
      </c>
      <c r="I126" s="265" t="s">
        <v>962</v>
      </c>
      <c r="J126" s="265">
        <v>120</v>
      </c>
      <c r="K126" s="309"/>
    </row>
    <row r="127" s="1" customFormat="1" ht="15" customHeight="1">
      <c r="B127" s="307"/>
      <c r="C127" s="265" t="s">
        <v>1009</v>
      </c>
      <c r="D127" s="265"/>
      <c r="E127" s="265"/>
      <c r="F127" s="287" t="s">
        <v>960</v>
      </c>
      <c r="G127" s="265"/>
      <c r="H127" s="265" t="s">
        <v>1010</v>
      </c>
      <c r="I127" s="265" t="s">
        <v>962</v>
      </c>
      <c r="J127" s="265" t="s">
        <v>1011</v>
      </c>
      <c r="K127" s="309"/>
    </row>
    <row r="128" s="1" customFormat="1" ht="15" customHeight="1">
      <c r="B128" s="307"/>
      <c r="C128" s="265" t="s">
        <v>908</v>
      </c>
      <c r="D128" s="265"/>
      <c r="E128" s="265"/>
      <c r="F128" s="287" t="s">
        <v>960</v>
      </c>
      <c r="G128" s="265"/>
      <c r="H128" s="265" t="s">
        <v>1012</v>
      </c>
      <c r="I128" s="265" t="s">
        <v>962</v>
      </c>
      <c r="J128" s="265" t="s">
        <v>1011</v>
      </c>
      <c r="K128" s="309"/>
    </row>
    <row r="129" s="1" customFormat="1" ht="15" customHeight="1">
      <c r="B129" s="307"/>
      <c r="C129" s="265" t="s">
        <v>971</v>
      </c>
      <c r="D129" s="265"/>
      <c r="E129" s="265"/>
      <c r="F129" s="287" t="s">
        <v>966</v>
      </c>
      <c r="G129" s="265"/>
      <c r="H129" s="265" t="s">
        <v>972</v>
      </c>
      <c r="I129" s="265" t="s">
        <v>962</v>
      </c>
      <c r="J129" s="265">
        <v>15</v>
      </c>
      <c r="K129" s="309"/>
    </row>
    <row r="130" s="1" customFormat="1" ht="15" customHeight="1">
      <c r="B130" s="307"/>
      <c r="C130" s="289" t="s">
        <v>973</v>
      </c>
      <c r="D130" s="289"/>
      <c r="E130" s="289"/>
      <c r="F130" s="290" t="s">
        <v>966</v>
      </c>
      <c r="G130" s="289"/>
      <c r="H130" s="289" t="s">
        <v>974</v>
      </c>
      <c r="I130" s="289" t="s">
        <v>962</v>
      </c>
      <c r="J130" s="289">
        <v>15</v>
      </c>
      <c r="K130" s="309"/>
    </row>
    <row r="131" s="1" customFormat="1" ht="15" customHeight="1">
      <c r="B131" s="307"/>
      <c r="C131" s="289" t="s">
        <v>975</v>
      </c>
      <c r="D131" s="289"/>
      <c r="E131" s="289"/>
      <c r="F131" s="290" t="s">
        <v>966</v>
      </c>
      <c r="G131" s="289"/>
      <c r="H131" s="289" t="s">
        <v>976</v>
      </c>
      <c r="I131" s="289" t="s">
        <v>962</v>
      </c>
      <c r="J131" s="289">
        <v>20</v>
      </c>
      <c r="K131" s="309"/>
    </row>
    <row r="132" s="1" customFormat="1" ht="15" customHeight="1">
      <c r="B132" s="307"/>
      <c r="C132" s="289" t="s">
        <v>977</v>
      </c>
      <c r="D132" s="289"/>
      <c r="E132" s="289"/>
      <c r="F132" s="290" t="s">
        <v>966</v>
      </c>
      <c r="G132" s="289"/>
      <c r="H132" s="289" t="s">
        <v>978</v>
      </c>
      <c r="I132" s="289" t="s">
        <v>962</v>
      </c>
      <c r="J132" s="289">
        <v>20</v>
      </c>
      <c r="K132" s="309"/>
    </row>
    <row r="133" s="1" customFormat="1" ht="15" customHeight="1">
      <c r="B133" s="307"/>
      <c r="C133" s="265" t="s">
        <v>965</v>
      </c>
      <c r="D133" s="265"/>
      <c r="E133" s="265"/>
      <c r="F133" s="287" t="s">
        <v>966</v>
      </c>
      <c r="G133" s="265"/>
      <c r="H133" s="265" t="s">
        <v>1000</v>
      </c>
      <c r="I133" s="265" t="s">
        <v>962</v>
      </c>
      <c r="J133" s="265">
        <v>50</v>
      </c>
      <c r="K133" s="309"/>
    </row>
    <row r="134" s="1" customFormat="1" ht="15" customHeight="1">
      <c r="B134" s="307"/>
      <c r="C134" s="265" t="s">
        <v>979</v>
      </c>
      <c r="D134" s="265"/>
      <c r="E134" s="265"/>
      <c r="F134" s="287" t="s">
        <v>966</v>
      </c>
      <c r="G134" s="265"/>
      <c r="H134" s="265" t="s">
        <v>1000</v>
      </c>
      <c r="I134" s="265" t="s">
        <v>962</v>
      </c>
      <c r="J134" s="265">
        <v>50</v>
      </c>
      <c r="K134" s="309"/>
    </row>
    <row r="135" s="1" customFormat="1" ht="15" customHeight="1">
      <c r="B135" s="307"/>
      <c r="C135" s="265" t="s">
        <v>985</v>
      </c>
      <c r="D135" s="265"/>
      <c r="E135" s="265"/>
      <c r="F135" s="287" t="s">
        <v>966</v>
      </c>
      <c r="G135" s="265"/>
      <c r="H135" s="265" t="s">
        <v>1000</v>
      </c>
      <c r="I135" s="265" t="s">
        <v>962</v>
      </c>
      <c r="J135" s="265">
        <v>50</v>
      </c>
      <c r="K135" s="309"/>
    </row>
    <row r="136" s="1" customFormat="1" ht="15" customHeight="1">
      <c r="B136" s="307"/>
      <c r="C136" s="265" t="s">
        <v>987</v>
      </c>
      <c r="D136" s="265"/>
      <c r="E136" s="265"/>
      <c r="F136" s="287" t="s">
        <v>966</v>
      </c>
      <c r="G136" s="265"/>
      <c r="H136" s="265" t="s">
        <v>1000</v>
      </c>
      <c r="I136" s="265" t="s">
        <v>962</v>
      </c>
      <c r="J136" s="265">
        <v>50</v>
      </c>
      <c r="K136" s="309"/>
    </row>
    <row r="137" s="1" customFormat="1" ht="15" customHeight="1">
      <c r="B137" s="307"/>
      <c r="C137" s="265" t="s">
        <v>988</v>
      </c>
      <c r="D137" s="265"/>
      <c r="E137" s="265"/>
      <c r="F137" s="287" t="s">
        <v>966</v>
      </c>
      <c r="G137" s="265"/>
      <c r="H137" s="265" t="s">
        <v>1013</v>
      </c>
      <c r="I137" s="265" t="s">
        <v>962</v>
      </c>
      <c r="J137" s="265">
        <v>255</v>
      </c>
      <c r="K137" s="309"/>
    </row>
    <row r="138" s="1" customFormat="1" ht="15" customHeight="1">
      <c r="B138" s="307"/>
      <c r="C138" s="265" t="s">
        <v>990</v>
      </c>
      <c r="D138" s="265"/>
      <c r="E138" s="265"/>
      <c r="F138" s="287" t="s">
        <v>960</v>
      </c>
      <c r="G138" s="265"/>
      <c r="H138" s="265" t="s">
        <v>1014</v>
      </c>
      <c r="I138" s="265" t="s">
        <v>992</v>
      </c>
      <c r="J138" s="265"/>
      <c r="K138" s="309"/>
    </row>
    <row r="139" s="1" customFormat="1" ht="15" customHeight="1">
      <c r="B139" s="307"/>
      <c r="C139" s="265" t="s">
        <v>993</v>
      </c>
      <c r="D139" s="265"/>
      <c r="E139" s="265"/>
      <c r="F139" s="287" t="s">
        <v>960</v>
      </c>
      <c r="G139" s="265"/>
      <c r="H139" s="265" t="s">
        <v>1015</v>
      </c>
      <c r="I139" s="265" t="s">
        <v>995</v>
      </c>
      <c r="J139" s="265"/>
      <c r="K139" s="309"/>
    </row>
    <row r="140" s="1" customFormat="1" ht="15" customHeight="1">
      <c r="B140" s="307"/>
      <c r="C140" s="265" t="s">
        <v>996</v>
      </c>
      <c r="D140" s="265"/>
      <c r="E140" s="265"/>
      <c r="F140" s="287" t="s">
        <v>960</v>
      </c>
      <c r="G140" s="265"/>
      <c r="H140" s="265" t="s">
        <v>996</v>
      </c>
      <c r="I140" s="265" t="s">
        <v>995</v>
      </c>
      <c r="J140" s="265"/>
      <c r="K140" s="309"/>
    </row>
    <row r="141" s="1" customFormat="1" ht="15" customHeight="1">
      <c r="B141" s="307"/>
      <c r="C141" s="265" t="s">
        <v>39</v>
      </c>
      <c r="D141" s="265"/>
      <c r="E141" s="265"/>
      <c r="F141" s="287" t="s">
        <v>960</v>
      </c>
      <c r="G141" s="265"/>
      <c r="H141" s="265" t="s">
        <v>1016</v>
      </c>
      <c r="I141" s="265" t="s">
        <v>995</v>
      </c>
      <c r="J141" s="265"/>
      <c r="K141" s="309"/>
    </row>
    <row r="142" s="1" customFormat="1" ht="15" customHeight="1">
      <c r="B142" s="307"/>
      <c r="C142" s="265" t="s">
        <v>1017</v>
      </c>
      <c r="D142" s="265"/>
      <c r="E142" s="265"/>
      <c r="F142" s="287" t="s">
        <v>960</v>
      </c>
      <c r="G142" s="265"/>
      <c r="H142" s="265" t="s">
        <v>1018</v>
      </c>
      <c r="I142" s="265" t="s">
        <v>995</v>
      </c>
      <c r="J142" s="265"/>
      <c r="K142" s="309"/>
    </row>
    <row r="143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="1" customFormat="1" ht="18.75" customHeight="1">
      <c r="B144" s="262"/>
      <c r="C144" s="262"/>
      <c r="D144" s="262"/>
      <c r="E144" s="262"/>
      <c r="F144" s="299"/>
      <c r="G144" s="262"/>
      <c r="H144" s="262"/>
      <c r="I144" s="262"/>
      <c r="J144" s="262"/>
      <c r="K144" s="262"/>
    </row>
    <row r="145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="1" customFormat="1" ht="45" customHeight="1">
      <c r="B147" s="277"/>
      <c r="C147" s="278" t="s">
        <v>1019</v>
      </c>
      <c r="D147" s="278"/>
      <c r="E147" s="278"/>
      <c r="F147" s="278"/>
      <c r="G147" s="278"/>
      <c r="H147" s="278"/>
      <c r="I147" s="278"/>
      <c r="J147" s="278"/>
      <c r="K147" s="279"/>
    </row>
    <row r="148" s="1" customFormat="1" ht="17.25" customHeight="1">
      <c r="B148" s="277"/>
      <c r="C148" s="280" t="s">
        <v>954</v>
      </c>
      <c r="D148" s="280"/>
      <c r="E148" s="280"/>
      <c r="F148" s="280" t="s">
        <v>955</v>
      </c>
      <c r="G148" s="281"/>
      <c r="H148" s="280" t="s">
        <v>55</v>
      </c>
      <c r="I148" s="280" t="s">
        <v>58</v>
      </c>
      <c r="J148" s="280" t="s">
        <v>956</v>
      </c>
      <c r="K148" s="279"/>
    </row>
    <row r="149" s="1" customFormat="1" ht="17.25" customHeight="1">
      <c r="B149" s="277"/>
      <c r="C149" s="282" t="s">
        <v>957</v>
      </c>
      <c r="D149" s="282"/>
      <c r="E149" s="282"/>
      <c r="F149" s="283" t="s">
        <v>958</v>
      </c>
      <c r="G149" s="284"/>
      <c r="H149" s="282"/>
      <c r="I149" s="282"/>
      <c r="J149" s="282" t="s">
        <v>959</v>
      </c>
      <c r="K149" s="279"/>
    </row>
    <row r="150" s="1" customFormat="1" ht="5.25" customHeight="1">
      <c r="B150" s="288"/>
      <c r="C150" s="285"/>
      <c r="D150" s="285"/>
      <c r="E150" s="285"/>
      <c r="F150" s="285"/>
      <c r="G150" s="286"/>
      <c r="H150" s="285"/>
      <c r="I150" s="285"/>
      <c r="J150" s="285"/>
      <c r="K150" s="309"/>
    </row>
    <row r="151" s="1" customFormat="1" ht="15" customHeight="1">
      <c r="B151" s="288"/>
      <c r="C151" s="313" t="s">
        <v>963</v>
      </c>
      <c r="D151" s="265"/>
      <c r="E151" s="265"/>
      <c r="F151" s="314" t="s">
        <v>960</v>
      </c>
      <c r="G151" s="265"/>
      <c r="H151" s="313" t="s">
        <v>1000</v>
      </c>
      <c r="I151" s="313" t="s">
        <v>962</v>
      </c>
      <c r="J151" s="313">
        <v>120</v>
      </c>
      <c r="K151" s="309"/>
    </row>
    <row r="152" s="1" customFormat="1" ht="15" customHeight="1">
      <c r="B152" s="288"/>
      <c r="C152" s="313" t="s">
        <v>1009</v>
      </c>
      <c r="D152" s="265"/>
      <c r="E152" s="265"/>
      <c r="F152" s="314" t="s">
        <v>960</v>
      </c>
      <c r="G152" s="265"/>
      <c r="H152" s="313" t="s">
        <v>1020</v>
      </c>
      <c r="I152" s="313" t="s">
        <v>962</v>
      </c>
      <c r="J152" s="313" t="s">
        <v>1011</v>
      </c>
      <c r="K152" s="309"/>
    </row>
    <row r="153" s="1" customFormat="1" ht="15" customHeight="1">
      <c r="B153" s="288"/>
      <c r="C153" s="313" t="s">
        <v>908</v>
      </c>
      <c r="D153" s="265"/>
      <c r="E153" s="265"/>
      <c r="F153" s="314" t="s">
        <v>960</v>
      </c>
      <c r="G153" s="265"/>
      <c r="H153" s="313" t="s">
        <v>1021</v>
      </c>
      <c r="I153" s="313" t="s">
        <v>962</v>
      </c>
      <c r="J153" s="313" t="s">
        <v>1011</v>
      </c>
      <c r="K153" s="309"/>
    </row>
    <row r="154" s="1" customFormat="1" ht="15" customHeight="1">
      <c r="B154" s="288"/>
      <c r="C154" s="313" t="s">
        <v>965</v>
      </c>
      <c r="D154" s="265"/>
      <c r="E154" s="265"/>
      <c r="F154" s="314" t="s">
        <v>966</v>
      </c>
      <c r="G154" s="265"/>
      <c r="H154" s="313" t="s">
        <v>1000</v>
      </c>
      <c r="I154" s="313" t="s">
        <v>962</v>
      </c>
      <c r="J154" s="313">
        <v>50</v>
      </c>
      <c r="K154" s="309"/>
    </row>
    <row r="155" s="1" customFormat="1" ht="15" customHeight="1">
      <c r="B155" s="288"/>
      <c r="C155" s="313" t="s">
        <v>968</v>
      </c>
      <c r="D155" s="265"/>
      <c r="E155" s="265"/>
      <c r="F155" s="314" t="s">
        <v>960</v>
      </c>
      <c r="G155" s="265"/>
      <c r="H155" s="313" t="s">
        <v>1000</v>
      </c>
      <c r="I155" s="313" t="s">
        <v>970</v>
      </c>
      <c r="J155" s="313"/>
      <c r="K155" s="309"/>
    </row>
    <row r="156" s="1" customFormat="1" ht="15" customHeight="1">
      <c r="B156" s="288"/>
      <c r="C156" s="313" t="s">
        <v>979</v>
      </c>
      <c r="D156" s="265"/>
      <c r="E156" s="265"/>
      <c r="F156" s="314" t="s">
        <v>966</v>
      </c>
      <c r="G156" s="265"/>
      <c r="H156" s="313" t="s">
        <v>1000</v>
      </c>
      <c r="I156" s="313" t="s">
        <v>962</v>
      </c>
      <c r="J156" s="313">
        <v>50</v>
      </c>
      <c r="K156" s="309"/>
    </row>
    <row r="157" s="1" customFormat="1" ht="15" customHeight="1">
      <c r="B157" s="288"/>
      <c r="C157" s="313" t="s">
        <v>987</v>
      </c>
      <c r="D157" s="265"/>
      <c r="E157" s="265"/>
      <c r="F157" s="314" t="s">
        <v>966</v>
      </c>
      <c r="G157" s="265"/>
      <c r="H157" s="313" t="s">
        <v>1000</v>
      </c>
      <c r="I157" s="313" t="s">
        <v>962</v>
      </c>
      <c r="J157" s="313">
        <v>50</v>
      </c>
      <c r="K157" s="309"/>
    </row>
    <row r="158" s="1" customFormat="1" ht="15" customHeight="1">
      <c r="B158" s="288"/>
      <c r="C158" s="313" t="s">
        <v>985</v>
      </c>
      <c r="D158" s="265"/>
      <c r="E158" s="265"/>
      <c r="F158" s="314" t="s">
        <v>966</v>
      </c>
      <c r="G158" s="265"/>
      <c r="H158" s="313" t="s">
        <v>1000</v>
      </c>
      <c r="I158" s="313" t="s">
        <v>962</v>
      </c>
      <c r="J158" s="313">
        <v>50</v>
      </c>
      <c r="K158" s="309"/>
    </row>
    <row r="159" s="1" customFormat="1" ht="15" customHeight="1">
      <c r="B159" s="288"/>
      <c r="C159" s="313" t="s">
        <v>99</v>
      </c>
      <c r="D159" s="265"/>
      <c r="E159" s="265"/>
      <c r="F159" s="314" t="s">
        <v>960</v>
      </c>
      <c r="G159" s="265"/>
      <c r="H159" s="313" t="s">
        <v>1022</v>
      </c>
      <c r="I159" s="313" t="s">
        <v>962</v>
      </c>
      <c r="J159" s="313" t="s">
        <v>1023</v>
      </c>
      <c r="K159" s="309"/>
    </row>
    <row r="160" s="1" customFormat="1" ht="15" customHeight="1">
      <c r="B160" s="288"/>
      <c r="C160" s="313" t="s">
        <v>1024</v>
      </c>
      <c r="D160" s="265"/>
      <c r="E160" s="265"/>
      <c r="F160" s="314" t="s">
        <v>960</v>
      </c>
      <c r="G160" s="265"/>
      <c r="H160" s="313" t="s">
        <v>1025</v>
      </c>
      <c r="I160" s="313" t="s">
        <v>995</v>
      </c>
      <c r="J160" s="313"/>
      <c r="K160" s="309"/>
    </row>
    <row r="161" s="1" customFormat="1" ht="15" customHeight="1">
      <c r="B161" s="315"/>
      <c r="C161" s="297"/>
      <c r="D161" s="297"/>
      <c r="E161" s="297"/>
      <c r="F161" s="297"/>
      <c r="G161" s="297"/>
      <c r="H161" s="297"/>
      <c r="I161" s="297"/>
      <c r="J161" s="297"/>
      <c r="K161" s="316"/>
    </row>
    <row r="162" s="1" customFormat="1" ht="18.75" customHeight="1">
      <c r="B162" s="262"/>
      <c r="C162" s="265"/>
      <c r="D162" s="265"/>
      <c r="E162" s="265"/>
      <c r="F162" s="287"/>
      <c r="G162" s="265"/>
      <c r="H162" s="265"/>
      <c r="I162" s="265"/>
      <c r="J162" s="265"/>
      <c r="K162" s="262"/>
    </row>
    <row r="163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="1" customFormat="1" ht="45" customHeight="1">
      <c r="B165" s="255"/>
      <c r="C165" s="256" t="s">
        <v>1026</v>
      </c>
      <c r="D165" s="256"/>
      <c r="E165" s="256"/>
      <c r="F165" s="256"/>
      <c r="G165" s="256"/>
      <c r="H165" s="256"/>
      <c r="I165" s="256"/>
      <c r="J165" s="256"/>
      <c r="K165" s="257"/>
    </row>
    <row r="166" s="1" customFormat="1" ht="17.25" customHeight="1">
      <c r="B166" s="255"/>
      <c r="C166" s="280" t="s">
        <v>954</v>
      </c>
      <c r="D166" s="280"/>
      <c r="E166" s="280"/>
      <c r="F166" s="280" t="s">
        <v>955</v>
      </c>
      <c r="G166" s="317"/>
      <c r="H166" s="318" t="s">
        <v>55</v>
      </c>
      <c r="I166" s="318" t="s">
        <v>58</v>
      </c>
      <c r="J166" s="280" t="s">
        <v>956</v>
      </c>
      <c r="K166" s="257"/>
    </row>
    <row r="167" s="1" customFormat="1" ht="17.25" customHeight="1">
      <c r="B167" s="258"/>
      <c r="C167" s="282" t="s">
        <v>957</v>
      </c>
      <c r="D167" s="282"/>
      <c r="E167" s="282"/>
      <c r="F167" s="283" t="s">
        <v>958</v>
      </c>
      <c r="G167" s="319"/>
      <c r="H167" s="320"/>
      <c r="I167" s="320"/>
      <c r="J167" s="282" t="s">
        <v>959</v>
      </c>
      <c r="K167" s="260"/>
    </row>
    <row r="168" s="1" customFormat="1" ht="5.25" customHeight="1">
      <c r="B168" s="288"/>
      <c r="C168" s="285"/>
      <c r="D168" s="285"/>
      <c r="E168" s="285"/>
      <c r="F168" s="285"/>
      <c r="G168" s="286"/>
      <c r="H168" s="285"/>
      <c r="I168" s="285"/>
      <c r="J168" s="285"/>
      <c r="K168" s="309"/>
    </row>
    <row r="169" s="1" customFormat="1" ht="15" customHeight="1">
      <c r="B169" s="288"/>
      <c r="C169" s="265" t="s">
        <v>963</v>
      </c>
      <c r="D169" s="265"/>
      <c r="E169" s="265"/>
      <c r="F169" s="287" t="s">
        <v>960</v>
      </c>
      <c r="G169" s="265"/>
      <c r="H169" s="265" t="s">
        <v>1000</v>
      </c>
      <c r="I169" s="265" t="s">
        <v>962</v>
      </c>
      <c r="J169" s="265">
        <v>120</v>
      </c>
      <c r="K169" s="309"/>
    </row>
    <row r="170" s="1" customFormat="1" ht="15" customHeight="1">
      <c r="B170" s="288"/>
      <c r="C170" s="265" t="s">
        <v>1009</v>
      </c>
      <c r="D170" s="265"/>
      <c r="E170" s="265"/>
      <c r="F170" s="287" t="s">
        <v>960</v>
      </c>
      <c r="G170" s="265"/>
      <c r="H170" s="265" t="s">
        <v>1010</v>
      </c>
      <c r="I170" s="265" t="s">
        <v>962</v>
      </c>
      <c r="J170" s="265" t="s">
        <v>1011</v>
      </c>
      <c r="K170" s="309"/>
    </row>
    <row r="171" s="1" customFormat="1" ht="15" customHeight="1">
      <c r="B171" s="288"/>
      <c r="C171" s="265" t="s">
        <v>908</v>
      </c>
      <c r="D171" s="265"/>
      <c r="E171" s="265"/>
      <c r="F171" s="287" t="s">
        <v>960</v>
      </c>
      <c r="G171" s="265"/>
      <c r="H171" s="265" t="s">
        <v>1027</v>
      </c>
      <c r="I171" s="265" t="s">
        <v>962</v>
      </c>
      <c r="J171" s="265" t="s">
        <v>1011</v>
      </c>
      <c r="K171" s="309"/>
    </row>
    <row r="172" s="1" customFormat="1" ht="15" customHeight="1">
      <c r="B172" s="288"/>
      <c r="C172" s="265" t="s">
        <v>965</v>
      </c>
      <c r="D172" s="265"/>
      <c r="E172" s="265"/>
      <c r="F172" s="287" t="s">
        <v>966</v>
      </c>
      <c r="G172" s="265"/>
      <c r="H172" s="265" t="s">
        <v>1027</v>
      </c>
      <c r="I172" s="265" t="s">
        <v>962</v>
      </c>
      <c r="J172" s="265">
        <v>50</v>
      </c>
      <c r="K172" s="309"/>
    </row>
    <row r="173" s="1" customFormat="1" ht="15" customHeight="1">
      <c r="B173" s="288"/>
      <c r="C173" s="265" t="s">
        <v>968</v>
      </c>
      <c r="D173" s="265"/>
      <c r="E173" s="265"/>
      <c r="F173" s="287" t="s">
        <v>960</v>
      </c>
      <c r="G173" s="265"/>
      <c r="H173" s="265" t="s">
        <v>1027</v>
      </c>
      <c r="I173" s="265" t="s">
        <v>970</v>
      </c>
      <c r="J173" s="265"/>
      <c r="K173" s="309"/>
    </row>
    <row r="174" s="1" customFormat="1" ht="15" customHeight="1">
      <c r="B174" s="288"/>
      <c r="C174" s="265" t="s">
        <v>979</v>
      </c>
      <c r="D174" s="265"/>
      <c r="E174" s="265"/>
      <c r="F174" s="287" t="s">
        <v>966</v>
      </c>
      <c r="G174" s="265"/>
      <c r="H174" s="265" t="s">
        <v>1027</v>
      </c>
      <c r="I174" s="265" t="s">
        <v>962</v>
      </c>
      <c r="J174" s="265">
        <v>50</v>
      </c>
      <c r="K174" s="309"/>
    </row>
    <row r="175" s="1" customFormat="1" ht="15" customHeight="1">
      <c r="B175" s="288"/>
      <c r="C175" s="265" t="s">
        <v>987</v>
      </c>
      <c r="D175" s="265"/>
      <c r="E175" s="265"/>
      <c r="F175" s="287" t="s">
        <v>966</v>
      </c>
      <c r="G175" s="265"/>
      <c r="H175" s="265" t="s">
        <v>1027</v>
      </c>
      <c r="I175" s="265" t="s">
        <v>962</v>
      </c>
      <c r="J175" s="265">
        <v>50</v>
      </c>
      <c r="K175" s="309"/>
    </row>
    <row r="176" s="1" customFormat="1" ht="15" customHeight="1">
      <c r="B176" s="288"/>
      <c r="C176" s="265" t="s">
        <v>985</v>
      </c>
      <c r="D176" s="265"/>
      <c r="E176" s="265"/>
      <c r="F176" s="287" t="s">
        <v>966</v>
      </c>
      <c r="G176" s="265"/>
      <c r="H176" s="265" t="s">
        <v>1027</v>
      </c>
      <c r="I176" s="265" t="s">
        <v>962</v>
      </c>
      <c r="J176" s="265">
        <v>50</v>
      </c>
      <c r="K176" s="309"/>
    </row>
    <row r="177" s="1" customFormat="1" ht="15" customHeight="1">
      <c r="B177" s="288"/>
      <c r="C177" s="265" t="s">
        <v>113</v>
      </c>
      <c r="D177" s="265"/>
      <c r="E177" s="265"/>
      <c r="F177" s="287" t="s">
        <v>960</v>
      </c>
      <c r="G177" s="265"/>
      <c r="H177" s="265" t="s">
        <v>1028</v>
      </c>
      <c r="I177" s="265" t="s">
        <v>1029</v>
      </c>
      <c r="J177" s="265"/>
      <c r="K177" s="309"/>
    </row>
    <row r="178" s="1" customFormat="1" ht="15" customHeight="1">
      <c r="B178" s="288"/>
      <c r="C178" s="265" t="s">
        <v>58</v>
      </c>
      <c r="D178" s="265"/>
      <c r="E178" s="265"/>
      <c r="F178" s="287" t="s">
        <v>960</v>
      </c>
      <c r="G178" s="265"/>
      <c r="H178" s="265" t="s">
        <v>1030</v>
      </c>
      <c r="I178" s="265" t="s">
        <v>1031</v>
      </c>
      <c r="J178" s="265">
        <v>1</v>
      </c>
      <c r="K178" s="309"/>
    </row>
    <row r="179" s="1" customFormat="1" ht="15" customHeight="1">
      <c r="B179" s="288"/>
      <c r="C179" s="265" t="s">
        <v>54</v>
      </c>
      <c r="D179" s="265"/>
      <c r="E179" s="265"/>
      <c r="F179" s="287" t="s">
        <v>960</v>
      </c>
      <c r="G179" s="265"/>
      <c r="H179" s="265" t="s">
        <v>1032</v>
      </c>
      <c r="I179" s="265" t="s">
        <v>962</v>
      </c>
      <c r="J179" s="265">
        <v>20</v>
      </c>
      <c r="K179" s="309"/>
    </row>
    <row r="180" s="1" customFormat="1" ht="15" customHeight="1">
      <c r="B180" s="288"/>
      <c r="C180" s="265" t="s">
        <v>55</v>
      </c>
      <c r="D180" s="265"/>
      <c r="E180" s="265"/>
      <c r="F180" s="287" t="s">
        <v>960</v>
      </c>
      <c r="G180" s="265"/>
      <c r="H180" s="265" t="s">
        <v>1033</v>
      </c>
      <c r="I180" s="265" t="s">
        <v>962</v>
      </c>
      <c r="J180" s="265">
        <v>255</v>
      </c>
      <c r="K180" s="309"/>
    </row>
    <row r="181" s="1" customFormat="1" ht="15" customHeight="1">
      <c r="B181" s="288"/>
      <c r="C181" s="265" t="s">
        <v>114</v>
      </c>
      <c r="D181" s="265"/>
      <c r="E181" s="265"/>
      <c r="F181" s="287" t="s">
        <v>960</v>
      </c>
      <c r="G181" s="265"/>
      <c r="H181" s="265" t="s">
        <v>924</v>
      </c>
      <c r="I181" s="265" t="s">
        <v>962</v>
      </c>
      <c r="J181" s="265">
        <v>10</v>
      </c>
      <c r="K181" s="309"/>
    </row>
    <row r="182" s="1" customFormat="1" ht="15" customHeight="1">
      <c r="B182" s="288"/>
      <c r="C182" s="265" t="s">
        <v>115</v>
      </c>
      <c r="D182" s="265"/>
      <c r="E182" s="265"/>
      <c r="F182" s="287" t="s">
        <v>960</v>
      </c>
      <c r="G182" s="265"/>
      <c r="H182" s="265" t="s">
        <v>1034</v>
      </c>
      <c r="I182" s="265" t="s">
        <v>995</v>
      </c>
      <c r="J182" s="265"/>
      <c r="K182" s="309"/>
    </row>
    <row r="183" s="1" customFormat="1" ht="15" customHeight="1">
      <c r="B183" s="288"/>
      <c r="C183" s="265" t="s">
        <v>1035</v>
      </c>
      <c r="D183" s="265"/>
      <c r="E183" s="265"/>
      <c r="F183" s="287" t="s">
        <v>960</v>
      </c>
      <c r="G183" s="265"/>
      <c r="H183" s="265" t="s">
        <v>1036</v>
      </c>
      <c r="I183" s="265" t="s">
        <v>995</v>
      </c>
      <c r="J183" s="265"/>
      <c r="K183" s="309"/>
    </row>
    <row r="184" s="1" customFormat="1" ht="15" customHeight="1">
      <c r="B184" s="288"/>
      <c r="C184" s="265" t="s">
        <v>1024</v>
      </c>
      <c r="D184" s="265"/>
      <c r="E184" s="265"/>
      <c r="F184" s="287" t="s">
        <v>960</v>
      </c>
      <c r="G184" s="265"/>
      <c r="H184" s="265" t="s">
        <v>1037</v>
      </c>
      <c r="I184" s="265" t="s">
        <v>995</v>
      </c>
      <c r="J184" s="265"/>
      <c r="K184" s="309"/>
    </row>
    <row r="185" s="1" customFormat="1" ht="15" customHeight="1">
      <c r="B185" s="288"/>
      <c r="C185" s="265" t="s">
        <v>117</v>
      </c>
      <c r="D185" s="265"/>
      <c r="E185" s="265"/>
      <c r="F185" s="287" t="s">
        <v>966</v>
      </c>
      <c r="G185" s="265"/>
      <c r="H185" s="265" t="s">
        <v>1038</v>
      </c>
      <c r="I185" s="265" t="s">
        <v>962</v>
      </c>
      <c r="J185" s="265">
        <v>50</v>
      </c>
      <c r="K185" s="309"/>
    </row>
    <row r="186" s="1" customFormat="1" ht="15" customHeight="1">
      <c r="B186" s="288"/>
      <c r="C186" s="265" t="s">
        <v>1039</v>
      </c>
      <c r="D186" s="265"/>
      <c r="E186" s="265"/>
      <c r="F186" s="287" t="s">
        <v>966</v>
      </c>
      <c r="G186" s="265"/>
      <c r="H186" s="265" t="s">
        <v>1040</v>
      </c>
      <c r="I186" s="265" t="s">
        <v>1041</v>
      </c>
      <c r="J186" s="265"/>
      <c r="K186" s="309"/>
    </row>
    <row r="187" s="1" customFormat="1" ht="15" customHeight="1">
      <c r="B187" s="288"/>
      <c r="C187" s="265" t="s">
        <v>1042</v>
      </c>
      <c r="D187" s="265"/>
      <c r="E187" s="265"/>
      <c r="F187" s="287" t="s">
        <v>966</v>
      </c>
      <c r="G187" s="265"/>
      <c r="H187" s="265" t="s">
        <v>1043</v>
      </c>
      <c r="I187" s="265" t="s">
        <v>1041</v>
      </c>
      <c r="J187" s="265"/>
      <c r="K187" s="309"/>
    </row>
    <row r="188" s="1" customFormat="1" ht="15" customHeight="1">
      <c r="B188" s="288"/>
      <c r="C188" s="265" t="s">
        <v>1044</v>
      </c>
      <c r="D188" s="265"/>
      <c r="E188" s="265"/>
      <c r="F188" s="287" t="s">
        <v>966</v>
      </c>
      <c r="G188" s="265"/>
      <c r="H188" s="265" t="s">
        <v>1045</v>
      </c>
      <c r="I188" s="265" t="s">
        <v>1041</v>
      </c>
      <c r="J188" s="265"/>
      <c r="K188" s="309"/>
    </row>
    <row r="189" s="1" customFormat="1" ht="15" customHeight="1">
      <c r="B189" s="288"/>
      <c r="C189" s="321" t="s">
        <v>1046</v>
      </c>
      <c r="D189" s="265"/>
      <c r="E189" s="265"/>
      <c r="F189" s="287" t="s">
        <v>966</v>
      </c>
      <c r="G189" s="265"/>
      <c r="H189" s="265" t="s">
        <v>1047</v>
      </c>
      <c r="I189" s="265" t="s">
        <v>1048</v>
      </c>
      <c r="J189" s="322" t="s">
        <v>1049</v>
      </c>
      <c r="K189" s="309"/>
    </row>
    <row r="190" s="1" customFormat="1" ht="15" customHeight="1">
      <c r="B190" s="288"/>
      <c r="C190" s="272" t="s">
        <v>43</v>
      </c>
      <c r="D190" s="265"/>
      <c r="E190" s="265"/>
      <c r="F190" s="287" t="s">
        <v>960</v>
      </c>
      <c r="G190" s="265"/>
      <c r="H190" s="262" t="s">
        <v>1050</v>
      </c>
      <c r="I190" s="265" t="s">
        <v>1051</v>
      </c>
      <c r="J190" s="265"/>
      <c r="K190" s="309"/>
    </row>
    <row r="191" s="1" customFormat="1" ht="15" customHeight="1">
      <c r="B191" s="288"/>
      <c r="C191" s="272" t="s">
        <v>1052</v>
      </c>
      <c r="D191" s="265"/>
      <c r="E191" s="265"/>
      <c r="F191" s="287" t="s">
        <v>960</v>
      </c>
      <c r="G191" s="265"/>
      <c r="H191" s="265" t="s">
        <v>1053</v>
      </c>
      <c r="I191" s="265" t="s">
        <v>995</v>
      </c>
      <c r="J191" s="265"/>
      <c r="K191" s="309"/>
    </row>
    <row r="192" s="1" customFormat="1" ht="15" customHeight="1">
      <c r="B192" s="288"/>
      <c r="C192" s="272" t="s">
        <v>1054</v>
      </c>
      <c r="D192" s="265"/>
      <c r="E192" s="265"/>
      <c r="F192" s="287" t="s">
        <v>960</v>
      </c>
      <c r="G192" s="265"/>
      <c r="H192" s="265" t="s">
        <v>1055</v>
      </c>
      <c r="I192" s="265" t="s">
        <v>995</v>
      </c>
      <c r="J192" s="265"/>
      <c r="K192" s="309"/>
    </row>
    <row r="193" s="1" customFormat="1" ht="15" customHeight="1">
      <c r="B193" s="288"/>
      <c r="C193" s="272" t="s">
        <v>1056</v>
      </c>
      <c r="D193" s="265"/>
      <c r="E193" s="265"/>
      <c r="F193" s="287" t="s">
        <v>966</v>
      </c>
      <c r="G193" s="265"/>
      <c r="H193" s="265" t="s">
        <v>1057</v>
      </c>
      <c r="I193" s="265" t="s">
        <v>995</v>
      </c>
      <c r="J193" s="265"/>
      <c r="K193" s="309"/>
    </row>
    <row r="194" s="1" customFormat="1" ht="15" customHeight="1">
      <c r="B194" s="315"/>
      <c r="C194" s="323"/>
      <c r="D194" s="297"/>
      <c r="E194" s="297"/>
      <c r="F194" s="297"/>
      <c r="G194" s="297"/>
      <c r="H194" s="297"/>
      <c r="I194" s="297"/>
      <c r="J194" s="297"/>
      <c r="K194" s="316"/>
    </row>
    <row r="195" s="1" customFormat="1" ht="18.75" customHeight="1">
      <c r="B195" s="262"/>
      <c r="C195" s="265"/>
      <c r="D195" s="265"/>
      <c r="E195" s="265"/>
      <c r="F195" s="287"/>
      <c r="G195" s="265"/>
      <c r="H195" s="265"/>
      <c r="I195" s="265"/>
      <c r="J195" s="265"/>
      <c r="K195" s="262"/>
    </row>
    <row r="196" s="1" customFormat="1" ht="18.75" customHeight="1">
      <c r="B196" s="262"/>
      <c r="C196" s="265"/>
      <c r="D196" s="265"/>
      <c r="E196" s="265"/>
      <c r="F196" s="287"/>
      <c r="G196" s="265"/>
      <c r="H196" s="265"/>
      <c r="I196" s="265"/>
      <c r="J196" s="265"/>
      <c r="K196" s="262"/>
    </row>
    <row r="197" s="1" customFormat="1" ht="18.75" customHeight="1">
      <c r="B197" s="273"/>
      <c r="C197" s="273"/>
      <c r="D197" s="273"/>
      <c r="E197" s="273"/>
      <c r="F197" s="273"/>
      <c r="G197" s="273"/>
      <c r="H197" s="273"/>
      <c r="I197" s="273"/>
      <c r="J197" s="273"/>
      <c r="K197" s="273"/>
    </row>
    <row r="198" s="1" customFormat="1" ht="13.5">
      <c r="B198" s="252"/>
      <c r="C198" s="253"/>
      <c r="D198" s="253"/>
      <c r="E198" s="253"/>
      <c r="F198" s="253"/>
      <c r="G198" s="253"/>
      <c r="H198" s="253"/>
      <c r="I198" s="253"/>
      <c r="J198" s="253"/>
      <c r="K198" s="254"/>
    </row>
    <row r="199" s="1" customFormat="1" ht="21">
      <c r="B199" s="255"/>
      <c r="C199" s="256" t="s">
        <v>1058</v>
      </c>
      <c r="D199" s="256"/>
      <c r="E199" s="256"/>
      <c r="F199" s="256"/>
      <c r="G199" s="256"/>
      <c r="H199" s="256"/>
      <c r="I199" s="256"/>
      <c r="J199" s="256"/>
      <c r="K199" s="257"/>
    </row>
    <row r="200" s="1" customFormat="1" ht="25.5" customHeight="1">
      <c r="B200" s="255"/>
      <c r="C200" s="324" t="s">
        <v>1059</v>
      </c>
      <c r="D200" s="324"/>
      <c r="E200" s="324"/>
      <c r="F200" s="324" t="s">
        <v>1060</v>
      </c>
      <c r="G200" s="325"/>
      <c r="H200" s="324" t="s">
        <v>1061</v>
      </c>
      <c r="I200" s="324"/>
      <c r="J200" s="324"/>
      <c r="K200" s="257"/>
    </row>
    <row r="201" s="1" customFormat="1" ht="5.25" customHeight="1">
      <c r="B201" s="288"/>
      <c r="C201" s="285"/>
      <c r="D201" s="285"/>
      <c r="E201" s="285"/>
      <c r="F201" s="285"/>
      <c r="G201" s="265"/>
      <c r="H201" s="285"/>
      <c r="I201" s="285"/>
      <c r="J201" s="285"/>
      <c r="K201" s="309"/>
    </row>
    <row r="202" s="1" customFormat="1" ht="15" customHeight="1">
      <c r="B202" s="288"/>
      <c r="C202" s="265" t="s">
        <v>1051</v>
      </c>
      <c r="D202" s="265"/>
      <c r="E202" s="265"/>
      <c r="F202" s="287" t="s">
        <v>44</v>
      </c>
      <c r="G202" s="265"/>
      <c r="H202" s="265" t="s">
        <v>1062</v>
      </c>
      <c r="I202" s="265"/>
      <c r="J202" s="265"/>
      <c r="K202" s="309"/>
    </row>
    <row r="203" s="1" customFormat="1" ht="15" customHeight="1">
      <c r="B203" s="288"/>
      <c r="C203" s="294"/>
      <c r="D203" s="265"/>
      <c r="E203" s="265"/>
      <c r="F203" s="287" t="s">
        <v>45</v>
      </c>
      <c r="G203" s="265"/>
      <c r="H203" s="265" t="s">
        <v>1063</v>
      </c>
      <c r="I203" s="265"/>
      <c r="J203" s="265"/>
      <c r="K203" s="309"/>
    </row>
    <row r="204" s="1" customFormat="1" ht="15" customHeight="1">
      <c r="B204" s="288"/>
      <c r="C204" s="294"/>
      <c r="D204" s="265"/>
      <c r="E204" s="265"/>
      <c r="F204" s="287" t="s">
        <v>48</v>
      </c>
      <c r="G204" s="265"/>
      <c r="H204" s="265" t="s">
        <v>1064</v>
      </c>
      <c r="I204" s="265"/>
      <c r="J204" s="265"/>
      <c r="K204" s="309"/>
    </row>
    <row r="205" s="1" customFormat="1" ht="15" customHeight="1">
      <c r="B205" s="288"/>
      <c r="C205" s="265"/>
      <c r="D205" s="265"/>
      <c r="E205" s="265"/>
      <c r="F205" s="287" t="s">
        <v>46</v>
      </c>
      <c r="G205" s="265"/>
      <c r="H205" s="265" t="s">
        <v>1065</v>
      </c>
      <c r="I205" s="265"/>
      <c r="J205" s="265"/>
      <c r="K205" s="309"/>
    </row>
    <row r="206" s="1" customFormat="1" ht="15" customHeight="1">
      <c r="B206" s="288"/>
      <c r="C206" s="265"/>
      <c r="D206" s="265"/>
      <c r="E206" s="265"/>
      <c r="F206" s="287" t="s">
        <v>47</v>
      </c>
      <c r="G206" s="265"/>
      <c r="H206" s="265" t="s">
        <v>1066</v>
      </c>
      <c r="I206" s="265"/>
      <c r="J206" s="265"/>
      <c r="K206" s="309"/>
    </row>
    <row r="207" s="1" customFormat="1" ht="15" customHeight="1">
      <c r="B207" s="288"/>
      <c r="C207" s="265"/>
      <c r="D207" s="265"/>
      <c r="E207" s="265"/>
      <c r="F207" s="287"/>
      <c r="G207" s="265"/>
      <c r="H207" s="265"/>
      <c r="I207" s="265"/>
      <c r="J207" s="265"/>
      <c r="K207" s="309"/>
    </row>
    <row r="208" s="1" customFormat="1" ht="15" customHeight="1">
      <c r="B208" s="288"/>
      <c r="C208" s="265" t="s">
        <v>1007</v>
      </c>
      <c r="D208" s="265"/>
      <c r="E208" s="265"/>
      <c r="F208" s="287" t="s">
        <v>89</v>
      </c>
      <c r="G208" s="265"/>
      <c r="H208" s="265" t="s">
        <v>1067</v>
      </c>
      <c r="I208" s="265"/>
      <c r="J208" s="265"/>
      <c r="K208" s="309"/>
    </row>
    <row r="209" s="1" customFormat="1" ht="15" customHeight="1">
      <c r="B209" s="288"/>
      <c r="C209" s="294"/>
      <c r="D209" s="265"/>
      <c r="E209" s="265"/>
      <c r="F209" s="287" t="s">
        <v>80</v>
      </c>
      <c r="G209" s="265"/>
      <c r="H209" s="265" t="s">
        <v>906</v>
      </c>
      <c r="I209" s="265"/>
      <c r="J209" s="265"/>
      <c r="K209" s="309"/>
    </row>
    <row r="210" s="1" customFormat="1" ht="15" customHeight="1">
      <c r="B210" s="288"/>
      <c r="C210" s="265"/>
      <c r="D210" s="265"/>
      <c r="E210" s="265"/>
      <c r="F210" s="287" t="s">
        <v>904</v>
      </c>
      <c r="G210" s="265"/>
      <c r="H210" s="265" t="s">
        <v>1068</v>
      </c>
      <c r="I210" s="265"/>
      <c r="J210" s="265"/>
      <c r="K210" s="309"/>
    </row>
    <row r="211" s="1" customFormat="1" ht="15" customHeight="1">
      <c r="B211" s="326"/>
      <c r="C211" s="294"/>
      <c r="D211" s="294"/>
      <c r="E211" s="294"/>
      <c r="F211" s="287" t="s">
        <v>93</v>
      </c>
      <c r="G211" s="272"/>
      <c r="H211" s="313" t="s">
        <v>907</v>
      </c>
      <c r="I211" s="313"/>
      <c r="J211" s="313"/>
      <c r="K211" s="327"/>
    </row>
    <row r="212" s="1" customFormat="1" ht="15" customHeight="1">
      <c r="B212" s="326"/>
      <c r="C212" s="294"/>
      <c r="D212" s="294"/>
      <c r="E212" s="294"/>
      <c r="F212" s="287" t="s">
        <v>601</v>
      </c>
      <c r="G212" s="272"/>
      <c r="H212" s="313" t="s">
        <v>1069</v>
      </c>
      <c r="I212" s="313"/>
      <c r="J212" s="313"/>
      <c r="K212" s="327"/>
    </row>
    <row r="213" s="1" customFormat="1" ht="15" customHeight="1">
      <c r="B213" s="326"/>
      <c r="C213" s="294"/>
      <c r="D213" s="294"/>
      <c r="E213" s="294"/>
      <c r="F213" s="328"/>
      <c r="G213" s="272"/>
      <c r="H213" s="329"/>
      <c r="I213" s="329"/>
      <c r="J213" s="329"/>
      <c r="K213" s="327"/>
    </row>
    <row r="214" s="1" customFormat="1" ht="15" customHeight="1">
      <c r="B214" s="326"/>
      <c r="C214" s="265" t="s">
        <v>1031</v>
      </c>
      <c r="D214" s="294"/>
      <c r="E214" s="294"/>
      <c r="F214" s="287">
        <v>1</v>
      </c>
      <c r="G214" s="272"/>
      <c r="H214" s="313" t="s">
        <v>1070</v>
      </c>
      <c r="I214" s="313"/>
      <c r="J214" s="313"/>
      <c r="K214" s="327"/>
    </row>
    <row r="215" s="1" customFormat="1" ht="15" customHeight="1">
      <c r="B215" s="326"/>
      <c r="C215" s="294"/>
      <c r="D215" s="294"/>
      <c r="E215" s="294"/>
      <c r="F215" s="287">
        <v>2</v>
      </c>
      <c r="G215" s="272"/>
      <c r="H215" s="313" t="s">
        <v>1071</v>
      </c>
      <c r="I215" s="313"/>
      <c r="J215" s="313"/>
      <c r="K215" s="327"/>
    </row>
    <row r="216" s="1" customFormat="1" ht="15" customHeight="1">
      <c r="B216" s="326"/>
      <c r="C216" s="294"/>
      <c r="D216" s="294"/>
      <c r="E216" s="294"/>
      <c r="F216" s="287">
        <v>3</v>
      </c>
      <c r="G216" s="272"/>
      <c r="H216" s="313" t="s">
        <v>1072</v>
      </c>
      <c r="I216" s="313"/>
      <c r="J216" s="313"/>
      <c r="K216" s="327"/>
    </row>
    <row r="217" s="1" customFormat="1" ht="15" customHeight="1">
      <c r="B217" s="326"/>
      <c r="C217" s="294"/>
      <c r="D217" s="294"/>
      <c r="E217" s="294"/>
      <c r="F217" s="287">
        <v>4</v>
      </c>
      <c r="G217" s="272"/>
      <c r="H217" s="313" t="s">
        <v>1073</v>
      </c>
      <c r="I217" s="313"/>
      <c r="J217" s="313"/>
      <c r="K217" s="327"/>
    </row>
    <row r="218" s="1" customFormat="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Kejkula Jiří</dc:creator>
  <cp:lastModifiedBy>Kejkula Jiří</cp:lastModifiedBy>
  <dcterms:created xsi:type="dcterms:W3CDTF">2020-03-03T14:20:46Z</dcterms:created>
  <dcterms:modified xsi:type="dcterms:W3CDTF">2020-03-03T14:20:51Z</dcterms:modified>
</cp:coreProperties>
</file>